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600" windowHeight="1164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</definedName>
  </definedNames>
  <calcPr calcId="125725" refMode="R1C1"/>
</workbook>
</file>

<file path=xl/calcChain.xml><?xml version="1.0" encoding="utf-8"?>
<calcChain xmlns="http://schemas.openxmlformats.org/spreadsheetml/2006/main">
  <c r="Q174" i="1"/>
  <c r="P174"/>
  <c r="O174"/>
  <c r="N174"/>
  <c r="M174"/>
  <c r="Q173"/>
  <c r="P173"/>
  <c r="O173"/>
  <c r="N173"/>
  <c r="M173"/>
  <c r="Q172"/>
  <c r="P172"/>
  <c r="O172"/>
  <c r="N172"/>
  <c r="M172"/>
  <c r="Q171"/>
  <c r="P171"/>
  <c r="O171"/>
  <c r="N171"/>
  <c r="M171"/>
  <c r="Q170"/>
  <c r="P170"/>
  <c r="O170"/>
  <c r="N170"/>
  <c r="M170"/>
  <c r="Q169"/>
  <c r="P169"/>
  <c r="O169"/>
  <c r="N169"/>
  <c r="M169"/>
  <c r="Q168"/>
  <c r="P168"/>
  <c r="O168"/>
  <c r="N168"/>
  <c r="M168"/>
  <c r="Q167"/>
  <c r="P167"/>
  <c r="O167"/>
  <c r="N167"/>
  <c r="M167"/>
  <c r="Q166"/>
  <c r="P166"/>
  <c r="O166"/>
  <c r="N166"/>
  <c r="M166"/>
  <c r="Q165"/>
  <c r="P165"/>
  <c r="O165"/>
  <c r="N165"/>
  <c r="M165"/>
  <c r="Q164"/>
  <c r="P164"/>
  <c r="O164"/>
  <c r="N164"/>
  <c r="M164"/>
  <c r="Q163"/>
  <c r="P163"/>
  <c r="O163"/>
  <c r="N163"/>
  <c r="M163"/>
  <c r="Q162"/>
  <c r="P162"/>
  <c r="O162"/>
  <c r="N162"/>
  <c r="M162"/>
  <c r="Q161"/>
  <c r="P161"/>
  <c r="O161"/>
  <c r="N161"/>
  <c r="M161"/>
  <c r="Q160"/>
  <c r="P160"/>
  <c r="O160"/>
  <c r="N160"/>
  <c r="M160"/>
  <c r="Q159"/>
  <c r="P159"/>
  <c r="O159"/>
  <c r="N159"/>
  <c r="M159"/>
  <c r="Q158"/>
  <c r="P158"/>
  <c r="O158"/>
  <c r="N158"/>
  <c r="M158"/>
  <c r="Q157"/>
  <c r="P157"/>
  <c r="O157"/>
  <c r="N157"/>
  <c r="M157"/>
  <c r="Q156"/>
  <c r="P156"/>
  <c r="O156"/>
  <c r="N156"/>
  <c r="M156"/>
  <c r="Q155"/>
  <c r="P155"/>
  <c r="O155"/>
  <c r="N155"/>
  <c r="M155"/>
  <c r="Q154"/>
  <c r="P154"/>
  <c r="O154"/>
  <c r="N154"/>
  <c r="M154"/>
  <c r="Q153"/>
  <c r="P153"/>
  <c r="O153"/>
  <c r="N153"/>
  <c r="M153"/>
  <c r="Q152"/>
  <c r="P152"/>
  <c r="O152"/>
  <c r="N152"/>
  <c r="M152"/>
  <c r="Q151"/>
  <c r="P151"/>
  <c r="O151"/>
  <c r="N151"/>
  <c r="M151"/>
  <c r="Q150"/>
  <c r="P150"/>
  <c r="O150"/>
  <c r="N150"/>
  <c r="M150"/>
  <c r="Q149"/>
  <c r="P149"/>
  <c r="O149"/>
  <c r="N149"/>
  <c r="M149"/>
  <c r="Q148"/>
  <c r="P148"/>
  <c r="O148"/>
  <c r="N148"/>
  <c r="M148"/>
  <c r="Q147"/>
  <c r="P147"/>
  <c r="O147"/>
  <c r="N147"/>
  <c r="M147"/>
  <c r="Q146"/>
  <c r="P146"/>
  <c r="O146"/>
  <c r="N146"/>
  <c r="M146"/>
  <c r="Q145"/>
  <c r="P145"/>
  <c r="O145"/>
  <c r="N145"/>
  <c r="M145"/>
  <c r="Q144"/>
  <c r="P144"/>
  <c r="O144"/>
  <c r="N144"/>
  <c r="M144"/>
  <c r="Q143"/>
  <c r="P143"/>
  <c r="O143"/>
  <c r="N143"/>
  <c r="M143"/>
  <c r="Q142"/>
  <c r="P142"/>
  <c r="O142"/>
  <c r="N142"/>
  <c r="M142"/>
  <c r="Q141"/>
  <c r="P141"/>
  <c r="O141"/>
  <c r="N141"/>
  <c r="M141"/>
  <c r="Q140"/>
  <c r="P140"/>
  <c r="O140"/>
  <c r="N140"/>
  <c r="M140"/>
  <c r="Q139"/>
  <c r="P139"/>
  <c r="O139"/>
  <c r="N139"/>
  <c r="M139"/>
  <c r="Q138"/>
  <c r="P138"/>
  <c r="O138"/>
  <c r="N138"/>
  <c r="M138"/>
  <c r="Q137"/>
  <c r="P137"/>
  <c r="O137"/>
  <c r="N137"/>
  <c r="M137"/>
  <c r="Q136"/>
  <c r="P136"/>
  <c r="O136"/>
  <c r="N136"/>
  <c r="M136"/>
  <c r="Q135"/>
  <c r="P135"/>
  <c r="O135"/>
  <c r="N135"/>
  <c r="M135"/>
  <c r="Q134"/>
  <c r="P134"/>
  <c r="O134"/>
  <c r="N134"/>
  <c r="M134"/>
  <c r="Q133"/>
  <c r="P133"/>
  <c r="O133"/>
  <c r="N133"/>
  <c r="M133"/>
  <c r="Q132"/>
  <c r="P132"/>
  <c r="O132"/>
  <c r="N132"/>
  <c r="M132"/>
  <c r="Q131"/>
  <c r="P131"/>
  <c r="O131"/>
  <c r="N131"/>
  <c r="M131"/>
  <c r="Q130"/>
  <c r="P130"/>
  <c r="O130"/>
  <c r="N130"/>
  <c r="M130"/>
  <c r="Q129"/>
  <c r="P129"/>
  <c r="O129"/>
  <c r="N129"/>
  <c r="M129"/>
  <c r="Q128"/>
  <c r="P128"/>
  <c r="O128"/>
  <c r="N128"/>
  <c r="M128"/>
  <c r="Q127"/>
  <c r="P127"/>
  <c r="O127"/>
  <c r="N127"/>
  <c r="M127"/>
  <c r="Q126"/>
  <c r="P126"/>
  <c r="O126"/>
  <c r="N126"/>
  <c r="M126"/>
  <c r="Q125"/>
  <c r="P125"/>
  <c r="O125"/>
  <c r="N125"/>
  <c r="M125"/>
  <c r="Q124"/>
  <c r="P124"/>
  <c r="O124"/>
  <c r="N124"/>
  <c r="M124"/>
  <c r="Q123"/>
  <c r="P123"/>
  <c r="O123"/>
  <c r="N123"/>
  <c r="M123"/>
  <c r="Q122"/>
  <c r="P122"/>
  <c r="O122"/>
  <c r="N122"/>
  <c r="M122"/>
  <c r="Q121"/>
  <c r="P121"/>
  <c r="O121"/>
  <c r="N121"/>
  <c r="M121"/>
  <c r="Q120"/>
  <c r="P120"/>
  <c r="O120"/>
  <c r="N120"/>
  <c r="M120"/>
  <c r="Q119"/>
  <c r="P119"/>
  <c r="O119"/>
  <c r="N119"/>
  <c r="M119"/>
  <c r="Q118"/>
  <c r="P118"/>
  <c r="O118"/>
  <c r="N118"/>
  <c r="M118"/>
  <c r="Q117"/>
  <c r="P117"/>
  <c r="O117"/>
  <c r="N117"/>
  <c r="M117"/>
  <c r="Q116"/>
  <c r="P116"/>
  <c r="O116"/>
  <c r="N116"/>
  <c r="M116"/>
  <c r="Q115"/>
  <c r="P115"/>
  <c r="O115"/>
  <c r="N115"/>
  <c r="M115"/>
  <c r="Q114"/>
  <c r="P114"/>
  <c r="O114"/>
  <c r="N114"/>
  <c r="M114"/>
  <c r="Q113"/>
  <c r="P113"/>
  <c r="O113"/>
  <c r="N113"/>
  <c r="M113"/>
  <c r="Q112"/>
  <c r="P112"/>
  <c r="O112"/>
  <c r="N112"/>
  <c r="M112"/>
  <c r="Q111"/>
  <c r="P111"/>
  <c r="O111"/>
  <c r="N111"/>
  <c r="M111"/>
  <c r="Q110"/>
  <c r="P110"/>
  <c r="O110"/>
  <c r="N110"/>
  <c r="M110"/>
  <c r="Q109"/>
  <c r="P109"/>
  <c r="O109"/>
  <c r="N109"/>
  <c r="M109"/>
  <c r="Q108"/>
  <c r="P108"/>
  <c r="O108"/>
  <c r="N108"/>
  <c r="M108"/>
  <c r="Q107"/>
  <c r="P107"/>
  <c r="O107"/>
  <c r="N107"/>
  <c r="M107"/>
  <c r="Q106"/>
  <c r="P106"/>
  <c r="O106"/>
  <c r="N106"/>
  <c r="M106"/>
  <c r="Q105"/>
  <c r="P105"/>
  <c r="O105"/>
  <c r="N105"/>
  <c r="M105"/>
  <c r="Q104"/>
  <c r="P104"/>
  <c r="O104"/>
  <c r="N104"/>
  <c r="M104"/>
  <c r="Q103"/>
  <c r="P103"/>
  <c r="O103"/>
  <c r="N103"/>
  <c r="M103"/>
  <c r="Q102"/>
  <c r="P102"/>
  <c r="O102"/>
  <c r="N102"/>
  <c r="M102"/>
  <c r="Q101"/>
  <c r="P101"/>
  <c r="O101"/>
  <c r="N101"/>
  <c r="M101"/>
  <c r="Q100"/>
  <c r="P100"/>
  <c r="O100"/>
  <c r="N100"/>
  <c r="M100"/>
  <c r="Q99"/>
  <c r="P99"/>
  <c r="O99"/>
  <c r="N99"/>
  <c r="M99"/>
  <c r="Q98"/>
  <c r="P98"/>
  <c r="O98"/>
  <c r="N98"/>
  <c r="M98"/>
  <c r="Q97"/>
  <c r="P97"/>
  <c r="O97"/>
  <c r="N97"/>
  <c r="M97"/>
  <c r="Q96"/>
  <c r="P96"/>
  <c r="O96"/>
  <c r="N96"/>
  <c r="M96"/>
  <c r="Q95"/>
  <c r="P95"/>
  <c r="O95"/>
  <c r="N95"/>
  <c r="M95"/>
  <c r="Q94"/>
  <c r="P94"/>
  <c r="O94"/>
  <c r="N94"/>
  <c r="M94"/>
  <c r="Q93"/>
  <c r="P93"/>
  <c r="O93"/>
  <c r="N93"/>
  <c r="M93"/>
  <c r="Q92"/>
  <c r="P92"/>
  <c r="O92"/>
  <c r="N92"/>
  <c r="M92"/>
  <c r="Q91"/>
  <c r="P91"/>
  <c r="O91"/>
  <c r="N91"/>
  <c r="M91"/>
  <c r="Q90"/>
  <c r="P90"/>
  <c r="O90"/>
  <c r="N90"/>
  <c r="M90"/>
  <c r="Q89"/>
  <c r="P89"/>
  <c r="O89"/>
  <c r="N89"/>
  <c r="M89"/>
  <c r="Q88"/>
  <c r="P88"/>
  <c r="O88"/>
  <c r="N88"/>
  <c r="M88"/>
  <c r="Q87"/>
  <c r="P87"/>
  <c r="O87"/>
  <c r="N87"/>
  <c r="M87"/>
  <c r="Q86"/>
  <c r="P86"/>
  <c r="O86"/>
  <c r="N86"/>
  <c r="M86"/>
  <c r="Q85"/>
  <c r="P85"/>
  <c r="O85"/>
  <c r="N85"/>
  <c r="M85"/>
  <c r="Q84"/>
  <c r="P84"/>
  <c r="O84"/>
  <c r="N84"/>
  <c r="M84"/>
  <c r="Q83"/>
  <c r="P83"/>
  <c r="O83"/>
  <c r="N83"/>
  <c r="M83"/>
  <c r="Q82"/>
  <c r="P82"/>
  <c r="O82"/>
  <c r="N82"/>
  <c r="M82"/>
  <c r="Q81"/>
  <c r="P81"/>
  <c r="O81"/>
  <c r="N81"/>
  <c r="M81"/>
  <c r="Q80"/>
  <c r="P80"/>
  <c r="O80"/>
  <c r="N80"/>
  <c r="M80"/>
  <c r="Q79"/>
  <c r="P79"/>
  <c r="O79"/>
  <c r="N79"/>
  <c r="M79"/>
  <c r="Q78"/>
  <c r="P78"/>
  <c r="O78"/>
  <c r="N78"/>
  <c r="M78"/>
  <c r="Q77"/>
  <c r="P77"/>
  <c r="O77"/>
  <c r="N77"/>
  <c r="M77"/>
  <c r="Q76"/>
  <c r="P76"/>
  <c r="O76"/>
  <c r="N76"/>
  <c r="M76"/>
  <c r="Q75"/>
  <c r="P75"/>
  <c r="O75"/>
  <c r="N75"/>
  <c r="M75"/>
  <c r="Q74"/>
  <c r="P74"/>
  <c r="O74"/>
  <c r="N74"/>
  <c r="M74"/>
  <c r="Q73"/>
  <c r="P73"/>
  <c r="O73"/>
  <c r="N73"/>
  <c r="M73"/>
  <c r="Q72"/>
  <c r="P72"/>
  <c r="O72"/>
  <c r="N72"/>
  <c r="M72"/>
  <c r="Q71"/>
  <c r="P71"/>
  <c r="O71"/>
  <c r="N71"/>
  <c r="M71"/>
  <c r="Q70"/>
  <c r="P70"/>
  <c r="O70"/>
  <c r="N70"/>
  <c r="M70"/>
  <c r="Q69"/>
  <c r="P69"/>
  <c r="O69"/>
  <c r="N69"/>
  <c r="M69"/>
  <c r="Q68"/>
  <c r="P68"/>
  <c r="O68"/>
  <c r="N68"/>
  <c r="M68"/>
  <c r="Q67"/>
  <c r="P67"/>
  <c r="O67"/>
  <c r="N67"/>
  <c r="M67"/>
  <c r="Q66"/>
  <c r="P66"/>
  <c r="O66"/>
  <c r="N66"/>
  <c r="M66"/>
  <c r="Q65"/>
  <c r="P65"/>
  <c r="O65"/>
  <c r="N65"/>
  <c r="M65"/>
  <c r="Q64"/>
  <c r="P64"/>
  <c r="O64"/>
  <c r="N64"/>
  <c r="M64"/>
  <c r="Q63"/>
  <c r="P63"/>
  <c r="O63"/>
  <c r="N63"/>
  <c r="M63"/>
  <c r="Q62"/>
  <c r="P62"/>
  <c r="O62"/>
  <c r="N62"/>
  <c r="M62"/>
  <c r="Q61"/>
  <c r="P61"/>
  <c r="O61"/>
  <c r="N61"/>
  <c r="M61"/>
  <c r="Q60"/>
  <c r="P60"/>
  <c r="O60"/>
  <c r="N60"/>
  <c r="M60"/>
  <c r="Q59"/>
  <c r="P59"/>
  <c r="O59"/>
  <c r="N59"/>
  <c r="M59"/>
  <c r="Q58"/>
  <c r="P58"/>
  <c r="O58"/>
  <c r="N58"/>
  <c r="M58"/>
  <c r="Q57"/>
  <c r="P57"/>
  <c r="O57"/>
  <c r="N57"/>
  <c r="M57"/>
  <c r="Q56"/>
  <c r="P56"/>
  <c r="O56"/>
  <c r="N56"/>
  <c r="M56"/>
  <c r="Q55"/>
  <c r="P55"/>
  <c r="O55"/>
  <c r="N55"/>
  <c r="M55"/>
  <c r="Q54"/>
  <c r="P54"/>
  <c r="O54"/>
  <c r="N54"/>
  <c r="M54"/>
  <c r="Q53"/>
  <c r="P53"/>
  <c r="O53"/>
  <c r="N53"/>
  <c r="M53"/>
  <c r="Q52"/>
  <c r="P52"/>
  <c r="O52"/>
  <c r="N52"/>
  <c r="M52"/>
  <c r="Q51"/>
  <c r="P51"/>
  <c r="O51"/>
  <c r="N51"/>
  <c r="M51"/>
  <c r="Q50"/>
  <c r="P50"/>
  <c r="O50"/>
  <c r="N50"/>
  <c r="M50"/>
  <c r="Q49"/>
  <c r="P49"/>
  <c r="O49"/>
  <c r="N49"/>
  <c r="M49"/>
  <c r="Q48"/>
  <c r="P48"/>
  <c r="O48"/>
  <c r="N48"/>
  <c r="M48"/>
  <c r="Q47"/>
  <c r="P47"/>
  <c r="O47"/>
  <c r="N47"/>
  <c r="M47"/>
  <c r="Q46"/>
  <c r="P46"/>
  <c r="O46"/>
  <c r="N46"/>
  <c r="M46"/>
  <c r="Q45"/>
  <c r="P45"/>
  <c r="O45"/>
  <c r="N45"/>
  <c r="M45"/>
  <c r="Q44"/>
  <c r="P44"/>
  <c r="O44"/>
  <c r="N44"/>
  <c r="M44"/>
  <c r="Q43"/>
  <c r="P43"/>
  <c r="O43"/>
  <c r="N43"/>
  <c r="M43"/>
  <c r="Q42"/>
  <c r="P42"/>
  <c r="O42"/>
  <c r="N42"/>
  <c r="M42"/>
  <c r="Q41"/>
  <c r="P41"/>
  <c r="O41"/>
  <c r="N41"/>
  <c r="M41"/>
  <c r="Q40"/>
  <c r="P40"/>
  <c r="O40"/>
  <c r="N40"/>
  <c r="M40"/>
  <c r="Q39"/>
  <c r="P39"/>
  <c r="O39"/>
  <c r="N39"/>
  <c r="M39"/>
  <c r="Q38"/>
  <c r="P38"/>
  <c r="O38"/>
  <c r="N38"/>
  <c r="M38"/>
  <c r="Q37"/>
  <c r="P37"/>
  <c r="O37"/>
  <c r="N37"/>
  <c r="M37"/>
  <c r="Q36"/>
  <c r="P36"/>
  <c r="O36"/>
  <c r="N36"/>
  <c r="M36"/>
  <c r="Q35"/>
  <c r="P35"/>
  <c r="O35"/>
  <c r="N35"/>
  <c r="M35"/>
  <c r="Q34"/>
  <c r="P34"/>
  <c r="O34"/>
  <c r="N34"/>
  <c r="M34"/>
  <c r="Q33"/>
  <c r="P33"/>
  <c r="O33"/>
  <c r="N33"/>
  <c r="M33"/>
  <c r="Q32"/>
  <c r="P32"/>
  <c r="O32"/>
  <c r="N32"/>
  <c r="M32"/>
  <c r="Q31"/>
  <c r="P31"/>
  <c r="O31"/>
  <c r="N31"/>
  <c r="M31"/>
  <c r="Q30"/>
  <c r="P30"/>
  <c r="O30"/>
  <c r="N30"/>
  <c r="M30"/>
  <c r="Q29"/>
  <c r="P29"/>
  <c r="O29"/>
  <c r="N29"/>
  <c r="M29"/>
  <c r="Q28"/>
  <c r="P28"/>
  <c r="O28"/>
  <c r="N28"/>
  <c r="M28"/>
  <c r="Q27"/>
  <c r="P27"/>
  <c r="O27"/>
  <c r="N27"/>
  <c r="M27"/>
  <c r="Q26"/>
  <c r="P26"/>
  <c r="O26"/>
  <c r="N26"/>
  <c r="M26"/>
  <c r="Q25"/>
  <c r="P25"/>
  <c r="O25"/>
  <c r="N25"/>
  <c r="M25"/>
  <c r="Q24"/>
  <c r="P24"/>
  <c r="O24"/>
  <c r="N24"/>
  <c r="M24"/>
  <c r="Q23"/>
  <c r="P23"/>
  <c r="O23"/>
  <c r="N23"/>
  <c r="M23"/>
  <c r="Q22"/>
  <c r="P22"/>
  <c r="O22"/>
  <c r="N22"/>
  <c r="M22"/>
  <c r="Q21"/>
  <c r="P21"/>
  <c r="O21"/>
  <c r="N21"/>
  <c r="M21"/>
  <c r="Q20"/>
  <c r="P20"/>
  <c r="O20"/>
  <c r="N20"/>
  <c r="M20"/>
  <c r="Q19"/>
  <c r="P19"/>
  <c r="O19"/>
  <c r="N19"/>
  <c r="M19"/>
  <c r="Q18"/>
  <c r="P18"/>
  <c r="O18"/>
  <c r="N18"/>
  <c r="M18"/>
  <c r="Q17"/>
  <c r="P17"/>
  <c r="O17"/>
  <c r="N17"/>
  <c r="M17"/>
  <c r="Q16"/>
  <c r="P16"/>
  <c r="O16"/>
  <c r="N16"/>
  <c r="M16"/>
  <c r="Q15"/>
  <c r="P15"/>
  <c r="O15"/>
  <c r="N15"/>
  <c r="M15"/>
  <c r="Q14"/>
  <c r="P14"/>
  <c r="O14"/>
  <c r="N14"/>
  <c r="M14"/>
  <c r="Q13"/>
  <c r="P13"/>
  <c r="O13"/>
  <c r="N13"/>
  <c r="M13"/>
  <c r="Q12"/>
  <c r="P12"/>
  <c r="O12"/>
  <c r="N12"/>
  <c r="M12"/>
  <c r="Q11"/>
  <c r="P11"/>
  <c r="O11"/>
  <c r="N11"/>
  <c r="M11"/>
  <c r="Q10"/>
  <c r="P10"/>
  <c r="O10"/>
  <c r="N10"/>
  <c r="M10"/>
  <c r="Q9"/>
  <c r="P9"/>
  <c r="O9"/>
  <c r="N9"/>
  <c r="M9"/>
  <c r="Q8"/>
  <c r="P8"/>
  <c r="O8"/>
  <c r="N8"/>
  <c r="M8"/>
  <c r="Q7"/>
  <c r="P7"/>
  <c r="O7"/>
  <c r="N7"/>
  <c r="M7"/>
  <c r="Q6"/>
  <c r="P6"/>
  <c r="O6"/>
  <c r="N6"/>
  <c r="M6"/>
  <c r="Q5"/>
  <c r="P5"/>
  <c r="O5"/>
  <c r="N5"/>
  <c r="M5"/>
  <c r="Q4"/>
  <c r="P4"/>
  <c r="O4"/>
  <c r="N4"/>
  <c r="M4"/>
  <c r="Q3"/>
  <c r="P3"/>
  <c r="O3"/>
  <c r="N3"/>
  <c r="M3"/>
  <c r="Q2"/>
  <c r="P2"/>
  <c r="O2"/>
  <c r="N2"/>
  <c r="M2"/>
</calcChain>
</file>

<file path=xl/sharedStrings.xml><?xml version="1.0" encoding="utf-8"?>
<sst xmlns="http://schemas.openxmlformats.org/spreadsheetml/2006/main" count="2467" uniqueCount="542">
  <si>
    <t>Chiave</t>
  </si>
  <si>
    <t>Mag.</t>
  </si>
  <si>
    <t>Codice</t>
  </si>
  <si>
    <t>Descrizione</t>
  </si>
  <si>
    <t>Stato Libro</t>
  </si>
  <si>
    <t>Insolvenza</t>
  </si>
  <si>
    <t>Qta</t>
  </si>
  <si>
    <t>Ass/ord.</t>
  </si>
  <si>
    <t>Res.</t>
  </si>
  <si>
    <t>Eva</t>
  </si>
  <si>
    <t>Ann</t>
  </si>
  <si>
    <t>Valore</t>
  </si>
  <si>
    <t>Prg.QTA</t>
  </si>
  <si>
    <t>Prg.Res</t>
  </si>
  <si>
    <t>Prg.Eva</t>
  </si>
  <si>
    <t>Prg.Ann.</t>
  </si>
  <si>
    <t>Prg.Val</t>
  </si>
  <si>
    <t>Prezzo</t>
  </si>
  <si>
    <t>Scadenza</t>
  </si>
  <si>
    <t>Rifer.</t>
  </si>
  <si>
    <t>Promozione</t>
  </si>
  <si>
    <t>Dt.Lancio</t>
  </si>
  <si>
    <t>Nota T.</t>
  </si>
  <si>
    <t>Nota R.</t>
  </si>
  <si>
    <t>N01 35363 23/02/12    Riga   3</t>
  </si>
  <si>
    <t>004</t>
  </si>
  <si>
    <t>N9788830720480</t>
  </si>
  <si>
    <t>CATALOGO GENERALE EMI 2012</t>
  </si>
  <si>
    <t>Prossima pubbl.</t>
  </si>
  <si>
    <t xml:space="preserve"> </t>
  </si>
  <si>
    <t>N10 60761 23/02/12    Riga   2</t>
  </si>
  <si>
    <t>N9788000008943</t>
  </si>
  <si>
    <t>MESSALE ROMANO QUOTIDIANO</t>
  </si>
  <si>
    <t>*</t>
  </si>
  <si>
    <t>N10 60761 23/02/12    Riga   5</t>
  </si>
  <si>
    <t>N9788000008974</t>
  </si>
  <si>
    <t>PREGHIERE PER IL TUO BATTESIMO</t>
  </si>
  <si>
    <t>N10 60761 23/02/12    Riga   6</t>
  </si>
  <si>
    <t>N9788000008981</t>
  </si>
  <si>
    <t>PREGHIERE PER LA TUA CRESIMA</t>
  </si>
  <si>
    <t>N10 60761 23/02/12    Riga  13</t>
  </si>
  <si>
    <t>N9788000009230</t>
  </si>
  <si>
    <t>MERAVIGLIA DELL'AMORE</t>
  </si>
  <si>
    <t>N10 60761 23/02/12    Riga  14</t>
  </si>
  <si>
    <t>N9788000009315</t>
  </si>
  <si>
    <t>BIBBIA BERIT NUOVO TESTAMENTO E SALMI</t>
  </si>
  <si>
    <t>N10 60761 23/02/12    Riga  67</t>
  </si>
  <si>
    <t>N9788835029656</t>
  </si>
  <si>
    <t>FILOSOFIA IN CLASSE</t>
  </si>
  <si>
    <t>N10 60761 23/02/12    Riga  74</t>
  </si>
  <si>
    <t>N9788837225902</t>
  </si>
  <si>
    <t>COLPA TRAGICA E PECCATO BIBLICO</t>
  </si>
  <si>
    <t>N10 60761 23/02/12    Riga  78</t>
  </si>
  <si>
    <t>N9788838240614</t>
  </si>
  <si>
    <t>VITA INTELLETTUALE</t>
  </si>
  <si>
    <t>N10 60761 23/02/12    Riga  82</t>
  </si>
  <si>
    <t>N9788838241642</t>
  </si>
  <si>
    <t>CUPOLA DI SAN PIETRO</t>
  </si>
  <si>
    <t>N10 60761 23/02/12    Riga 112</t>
  </si>
  <si>
    <t>N9788861243521</t>
  </si>
  <si>
    <t>RINNOVAMENTO LITURGICO DELLE CHIESE IN I</t>
  </si>
  <si>
    <t>N10 60761 23/02/12    Riga 119</t>
  </si>
  <si>
    <t>N9788866770190</t>
  </si>
  <si>
    <t>PSICOLOGIA DELL'ECONOMIA</t>
  </si>
  <si>
    <t>N10 60761 23/02/12    Riga 124</t>
  </si>
  <si>
    <t>N9788870168877</t>
  </si>
  <si>
    <t>BIBBIA E POLITICA</t>
  </si>
  <si>
    <t>N10 60761 23/02/12    Riga 136</t>
  </si>
  <si>
    <t>N9788880258858</t>
  </si>
  <si>
    <t>OMELIA GIOVEDI' SANTO 2012</t>
  </si>
  <si>
    <t>N10 60761 23/02/12    Riga 138</t>
  </si>
  <si>
    <t>N9788881237555</t>
  </si>
  <si>
    <t>COSTITUZIONE E CONCILIO</t>
  </si>
  <si>
    <t>N10 60761 23/02/12    Riga 139</t>
  </si>
  <si>
    <t>N9788881237562</t>
  </si>
  <si>
    <t>ATTESA E IL COMPIMENTO</t>
  </si>
  <si>
    <t>N10 60761 23/02/12    Riga 154</t>
  </si>
  <si>
    <t>N9788884772435</t>
  </si>
  <si>
    <t>PRINCIPIO CARISMATICO DELL'ECONOMIA</t>
  </si>
  <si>
    <t>N10 60761 23/02/12    Riga 156</t>
  </si>
  <si>
    <t>N9788884772459</t>
  </si>
  <si>
    <t>ETICA DELL'IMPERFEZIONE NEL VANGELO</t>
  </si>
  <si>
    <t>N10 60761 23/02/12    Riga 164</t>
  </si>
  <si>
    <t>N9788889231531</t>
  </si>
  <si>
    <t>INTRODUZIONE ALL'ATEISMO MODERNO</t>
  </si>
  <si>
    <t>N10 60761 23/02/12    Riga 165</t>
  </si>
  <si>
    <t>N9788889231548</t>
  </si>
  <si>
    <t>ESEGESI TOMISTICA</t>
  </si>
  <si>
    <t>N10 60761 23/02/12    Riga 166</t>
  </si>
  <si>
    <t>N9788889231555</t>
  </si>
  <si>
    <t>MOMENTI DELLO SPIRITO</t>
  </si>
  <si>
    <t>N10 60761 23/02/12    Riga 167</t>
  </si>
  <si>
    <t>N9788889231579</t>
  </si>
  <si>
    <t>DALL'ESSERE ALL'ESISTENTE</t>
  </si>
  <si>
    <t>N10 60761 23/02/12    Riga 169</t>
  </si>
  <si>
    <t>N9788889667446</t>
  </si>
  <si>
    <t>COMUNIONE E ALTERITA'</t>
  </si>
  <si>
    <t>N10 60761 23/02/12    Riga 170</t>
  </si>
  <si>
    <t>N9788896441305</t>
  </si>
  <si>
    <t>PERCHE' SONO CRISTIANO</t>
  </si>
  <si>
    <t>N10 60761 23/02/12    Riga 175</t>
  </si>
  <si>
    <t>N9788897541103</t>
  </si>
  <si>
    <t>ARTE DI AMARE</t>
  </si>
  <si>
    <t>N01 40067 26/04/12    Riga   4</t>
  </si>
  <si>
    <t>N9788000006796</t>
  </si>
  <si>
    <t>CATALOGO DOREMI 2012</t>
  </si>
  <si>
    <t>N01 40067 26/04/12    Riga   8</t>
  </si>
  <si>
    <t>N9788000009360</t>
  </si>
  <si>
    <t>SCRITTI POLITICI</t>
  </si>
  <si>
    <t>N01 40067 26/04/12    Riga  29</t>
  </si>
  <si>
    <t>N9788810512104</t>
  </si>
  <si>
    <t>LETTERA AI SEMINARISTI</t>
  </si>
  <si>
    <t>N01 40067 26/04/12    Riga  58</t>
  </si>
  <si>
    <t>N9788837225957</t>
  </si>
  <si>
    <t>DIARI (1842-1847)</t>
  </si>
  <si>
    <t>N01 40067 26/04/12    Riga  63</t>
  </si>
  <si>
    <t>N9788837226015</t>
  </si>
  <si>
    <t>FILOSOFIA DELLA STORIA E DELLA POLITICA</t>
  </si>
  <si>
    <t>N01 40067 26/04/12    Riga  82</t>
  </si>
  <si>
    <t>N9788860819994</t>
  </si>
  <si>
    <t>TRATTATO DI ONTOLOGIA PER I NON-FILOSOFI</t>
  </si>
  <si>
    <t>N01 40067 26/04/12    Riga  83</t>
  </si>
  <si>
    <t>N9788860890726</t>
  </si>
  <si>
    <t>ANCHE DIO HA I SUOI GUAI</t>
  </si>
  <si>
    <t>N01 40067 26/04/12    Riga  87</t>
  </si>
  <si>
    <t>N9788861243538</t>
  </si>
  <si>
    <t>CELEBRARE CON LE IMMAGINI NELLE CHIESE I</t>
  </si>
  <si>
    <t>N01 40067 26/04/12    Riga  93</t>
  </si>
  <si>
    <t>N9788861243606</t>
  </si>
  <si>
    <t>INFANZIA DI GESU'</t>
  </si>
  <si>
    <t>N01 40067 26/04/12    Riga  94</t>
  </si>
  <si>
    <t>N01 40067 26/04/12    Riga 107</t>
  </si>
  <si>
    <t>N9788864960777</t>
  </si>
  <si>
    <t>INTRODUZIONE ALLA QABBALA'</t>
  </si>
  <si>
    <t>N01 40067 26/04/12    Riga 122</t>
  </si>
  <si>
    <t>N9788866770848</t>
  </si>
  <si>
    <t>PERFEZIONISMO MORALE</t>
  </si>
  <si>
    <t>N01 40067 26/04/12    Riga 128</t>
  </si>
  <si>
    <t>N9788873645337</t>
  </si>
  <si>
    <t>ELOGIO ALLA FOLLIA</t>
  </si>
  <si>
    <t>N01 40067 26/04/12    Riga 151</t>
  </si>
  <si>
    <t>N9788883287763</t>
  </si>
  <si>
    <t>ABITI DA SERA</t>
  </si>
  <si>
    <t>N01 40067 26/04/12    Riga 152</t>
  </si>
  <si>
    <t>N9788883287770</t>
  </si>
  <si>
    <t>ABITI PER FESTE SPECIALI</t>
  </si>
  <si>
    <t>N01 40067 26/04/12    Riga 157</t>
  </si>
  <si>
    <t>N9788885931565</t>
  </si>
  <si>
    <t>CATALOGO SCRITTI MONASTICI 2012</t>
  </si>
  <si>
    <t>N01 40067 26/04/12    Riga 159</t>
  </si>
  <si>
    <t>N9788889921630</t>
  </si>
  <si>
    <t>CONFEZIONE DA 10 CARTOLINE PROMOZIONALE</t>
  </si>
  <si>
    <t>N01 40067 26/04/12    Riga 162</t>
  </si>
  <si>
    <t>N9788896985298</t>
  </si>
  <si>
    <t>CATALOGO ESSERCI 2012</t>
  </si>
  <si>
    <t>N01 40067 26/04/12    Riga 164</t>
  </si>
  <si>
    <t>N9788897541110</t>
  </si>
  <si>
    <t>ROSARIO DA TAVOLO</t>
  </si>
  <si>
    <t>N01 40067 26/04/12    Riga 165</t>
  </si>
  <si>
    <t>N9788897541127</t>
  </si>
  <si>
    <t>POSTER ROSARIO</t>
  </si>
  <si>
    <t>N01 40067 26/04/12    Riga 166</t>
  </si>
  <si>
    <t>N9788897541134</t>
  </si>
  <si>
    <t>E GIOIA SIA!</t>
  </si>
  <si>
    <t>N01 40067 26/04/12    Riga 167</t>
  </si>
  <si>
    <t>N9788897826040</t>
  </si>
  <si>
    <t>SENZA FAMIGLIA</t>
  </si>
  <si>
    <t>N10 63233 26/04/12    Riga  17</t>
  </si>
  <si>
    <t>N9788874571406</t>
  </si>
  <si>
    <t>CUCCIOLI ABBANDONATI</t>
  </si>
  <si>
    <t>N10 63233 26/04/12    Riga  18</t>
  </si>
  <si>
    <t>N9788874571413</t>
  </si>
  <si>
    <t>GIOVANE CHE ENTRAVA NEL PALAZZO</t>
  </si>
  <si>
    <t>N10 63233 26/04/12    Riga  19</t>
  </si>
  <si>
    <t>N9788874571420</t>
  </si>
  <si>
    <t>PATRISCIUZ E IL DIAVOLO RACSO'</t>
  </si>
  <si>
    <t>N01 43357 27/06/12    Riga  36</t>
  </si>
  <si>
    <t>N9788821182396</t>
  </si>
  <si>
    <t>FARISEA</t>
  </si>
  <si>
    <t>N01 43357 27/06/12    Riga  37</t>
  </si>
  <si>
    <t>N9788821183188</t>
  </si>
  <si>
    <t>STORIE DI RE SALOMONE</t>
  </si>
  <si>
    <t>N01 43357 27/06/12    Riga  39</t>
  </si>
  <si>
    <t>N9788835030706</t>
  </si>
  <si>
    <t>PARADOSSO DELL'EDUCATORE</t>
  </si>
  <si>
    <t>N01 43357 27/06/12    Riga  47</t>
  </si>
  <si>
    <t>N9788837226268</t>
  </si>
  <si>
    <t>INTRODUZIONE A PIETRO CRISOLOGO</t>
  </si>
  <si>
    <t>N01 43357 27/06/12    Riga  49</t>
  </si>
  <si>
    <t>N9788861243675</t>
  </si>
  <si>
    <t>CHIESA SPIEGATA AI BAMBINI</t>
  </si>
  <si>
    <t>N01 43357 27/06/12    Riga  50</t>
  </si>
  <si>
    <t>N01 43357 27/06/12    Riga  76</t>
  </si>
  <si>
    <t>N9788876092398</t>
  </si>
  <si>
    <t>CATALOGO SINNOS 2013</t>
  </si>
  <si>
    <t>N01 43357 27/06/12    Riga  78</t>
  </si>
  <si>
    <t>N9788880258742</t>
  </si>
  <si>
    <t>NATALE DI MARIA</t>
  </si>
  <si>
    <t>N01 43357 27/06/12    Riga  92</t>
  </si>
  <si>
    <t>N9788897050186</t>
  </si>
  <si>
    <t>AGENDA DELL'ANTIMAFIA 2013</t>
  </si>
  <si>
    <t>N01 43357 27/06/12    Riga  94</t>
  </si>
  <si>
    <t>N9788897541158</t>
  </si>
  <si>
    <t>ALZATI E RIVESTITI DI LUCE</t>
  </si>
  <si>
    <t>N01 53029 18/07/12    Riga   1</t>
  </si>
  <si>
    <t>N9780000000033</t>
  </si>
  <si>
    <t>EDB MESSA QUOTIDIANA</t>
  </si>
  <si>
    <t>N01 51577 24/09/12    Riga   7</t>
  </si>
  <si>
    <t>N9788810231142</t>
  </si>
  <si>
    <t>CHIAVI DELLA BIBBIA</t>
  </si>
  <si>
    <t>N01 51577 24/09/12    Riga  22</t>
  </si>
  <si>
    <t>N9788870169140</t>
  </si>
  <si>
    <t>VECCHIO CHE DIVENNE PESCATORE</t>
  </si>
  <si>
    <t>N01 51579 24/09/12    Riga  19</t>
  </si>
  <si>
    <t>N9788810710654</t>
  </si>
  <si>
    <t>CELEBRAZIONI E RITI FUNEBRI</t>
  </si>
  <si>
    <t>N01 51579 24/09/12    Riga  37</t>
  </si>
  <si>
    <t>N9788837226367</t>
  </si>
  <si>
    <t>DA GIOVE A CRISTO</t>
  </si>
  <si>
    <t>N01 51579 24/09/12    Riga  43</t>
  </si>
  <si>
    <t>N9788861243910</t>
  </si>
  <si>
    <t>HANNO ANCORA SENSO I SEMINARI?</t>
  </si>
  <si>
    <t>N01 51579 24/09/12    Riga  59</t>
  </si>
  <si>
    <t>N9788870169232</t>
  </si>
  <si>
    <t>BIBBIA E LETTERATURA</t>
  </si>
  <si>
    <t>N01 51579 24/09/12    Riga  67</t>
  </si>
  <si>
    <t>N9788880258926</t>
  </si>
  <si>
    <t>CON LA BIBBIA VERSO IL BATTESIMO</t>
  </si>
  <si>
    <t>N01 51579 24/09/12    Riga  69</t>
  </si>
  <si>
    <t>N9788880258988</t>
  </si>
  <si>
    <t>VICINANZA DEL MISTERO</t>
  </si>
  <si>
    <t>N01 51579 24/09/12    Riga  77</t>
  </si>
  <si>
    <t>N9788884772541</t>
  </si>
  <si>
    <t>A5405 IL CORAGGIO DI VIVERE - NUOVA EDIZ</t>
  </si>
  <si>
    <t>N01 51579 24/09/12    Riga  78</t>
  </si>
  <si>
    <t>N9788889241615</t>
  </si>
  <si>
    <t>FEDE CHE SALVA</t>
  </si>
  <si>
    <t>N01 51579 24/09/12    Riga  80</t>
  </si>
  <si>
    <t>N9788897541141</t>
  </si>
  <si>
    <t>PRODIGIO CHE E' IN TE</t>
  </si>
  <si>
    <t>N01 61100 20/12/12    Riga   6</t>
  </si>
  <si>
    <t>N9788000011752</t>
  </si>
  <si>
    <t>BREVE STORIA DELL'ARTE SACRA CRISTIANA</t>
  </si>
  <si>
    <t>N01 61100 20/12/12    Riga   7</t>
  </si>
  <si>
    <t>N9788000011769</t>
  </si>
  <si>
    <t>GESU', GLI UFO E GLI ALIENI</t>
  </si>
  <si>
    <t>N01 61100 20/12/12    Riga   8</t>
  </si>
  <si>
    <t>9788882273712</t>
  </si>
  <si>
    <t>SOFFIO DEL MITE</t>
  </si>
  <si>
    <t>Disponibile</t>
  </si>
  <si>
    <t>N01 61100 20/12/12    Riga  57</t>
  </si>
  <si>
    <t>N9788830720947</t>
  </si>
  <si>
    <t>CRISTIANESIMO: PENTECOSTALI</t>
  </si>
  <si>
    <t>N01 61100 20/12/12    Riga  58</t>
  </si>
  <si>
    <t>N9788830720954</t>
  </si>
  <si>
    <t>CRISTIANESIMO: PROTESTANTI E ANGLICANI</t>
  </si>
  <si>
    <t>N01 61100 20/12/12    Riga  66</t>
  </si>
  <si>
    <t>N9788837226534</t>
  </si>
  <si>
    <t>CREDERE E SAPERE</t>
  </si>
  <si>
    <t>N01 61100 20/12/12    Riga  67</t>
  </si>
  <si>
    <t>N9788837226541</t>
  </si>
  <si>
    <t>FESTA DEI FOLLI</t>
  </si>
  <si>
    <t>N01 61100 20/12/12    Riga  70</t>
  </si>
  <si>
    <t>N9788837226732</t>
  </si>
  <si>
    <t>MARIA NEL CORANO</t>
  </si>
  <si>
    <t>N01 61100 20/12/12    Riga  88</t>
  </si>
  <si>
    <t>N9788870169263</t>
  </si>
  <si>
    <t>CORINZI</t>
  </si>
  <si>
    <t>N01 61100 20/12/12    Riga  90</t>
  </si>
  <si>
    <t>N9788870169294</t>
  </si>
  <si>
    <t>MARTIN LUTERO</t>
  </si>
  <si>
    <t>N01 61100 20/12/12    Riga  93</t>
  </si>
  <si>
    <t>N9788880259060</t>
  </si>
  <si>
    <t>DIMENSIONE CONTEMPLATIVA DELLA VITA</t>
  </si>
  <si>
    <t>N01 61100 20/12/12    Riga 108</t>
  </si>
  <si>
    <t>N9788884772565</t>
  </si>
  <si>
    <t>RINATO PER AMORE</t>
  </si>
  <si>
    <t>N01 61100 20/12/12    Riga 111</t>
  </si>
  <si>
    <t>N9788889667484</t>
  </si>
  <si>
    <t>TRIDUO PASQUALE</t>
  </si>
  <si>
    <t>N01 61100 20/12/12    Riga 113</t>
  </si>
  <si>
    <t>N9788890414138</t>
  </si>
  <si>
    <t>ICONA VISIONE DELL'INVISIBILE</t>
  </si>
  <si>
    <t>N01 61100 20/12/12    Riga 114</t>
  </si>
  <si>
    <t>N9788895642703</t>
  </si>
  <si>
    <t>AGENDA FLOWE DIARY ABOCA</t>
  </si>
  <si>
    <t>N01 61100 20/12/12    Riga 116</t>
  </si>
  <si>
    <t>N9788896835258</t>
  </si>
  <si>
    <t>JOHN KENNEDY - CD-MP3</t>
  </si>
  <si>
    <t>N01 66387 22/02/13    Riga   1</t>
  </si>
  <si>
    <t>N9788000011929</t>
  </si>
  <si>
    <t>ATTI DEGLI APOSTOLI - IL VIAGGIO DELLA P</t>
  </si>
  <si>
    <t>N01 66387 22/02/13    Riga   3</t>
  </si>
  <si>
    <t>N9788000011950</t>
  </si>
  <si>
    <t>SPERARE SEMPRE</t>
  </si>
  <si>
    <t>N01 66387 22/02/13    Riga   4</t>
  </si>
  <si>
    <t>N9788000011967</t>
  </si>
  <si>
    <t>FRANCESCO</t>
  </si>
  <si>
    <t>N01 66387 22/02/13    Riga   5</t>
  </si>
  <si>
    <t>N9788000012254</t>
  </si>
  <si>
    <t>VIVERE CON SEMPLICITA'</t>
  </si>
  <si>
    <t>N01 66387 22/02/13    Riga   6</t>
  </si>
  <si>
    <t>N9788000012261</t>
  </si>
  <si>
    <t>FORZA TERAPEUTICA DELLE IMMAGINI INTERIO</t>
  </si>
  <si>
    <t>N01 66387 22/02/13    Riga   7</t>
  </si>
  <si>
    <t>N9788000012278</t>
  </si>
  <si>
    <t>MUSICA E RELIGIONE</t>
  </si>
  <si>
    <t>N01 66387 22/02/13    Riga   8</t>
  </si>
  <si>
    <t>N9788000012285</t>
  </si>
  <si>
    <t>GIOIA DELLA PREGHIERA</t>
  </si>
  <si>
    <t>N01 66387 22/02/13    Riga   9</t>
  </si>
  <si>
    <t>N9788000012292</t>
  </si>
  <si>
    <t>MISTERO DELL'EUCARESTIA</t>
  </si>
  <si>
    <t>N01 66387 22/02/13    Riga  11</t>
  </si>
  <si>
    <t>N9788000012315</t>
  </si>
  <si>
    <t>PIU' FORTE</t>
  </si>
  <si>
    <t>N01 66387 22/02/13    Riga  17</t>
  </si>
  <si>
    <t>N9788810215241</t>
  </si>
  <si>
    <t>GIUDAISMO E L'ISRAELE DI DIO</t>
  </si>
  <si>
    <t>N01 66387 22/02/13    Riga  47</t>
  </si>
  <si>
    <t>N9788810810057</t>
  </si>
  <si>
    <t>PER LA FORZA DELLO SPIRITO</t>
  </si>
  <si>
    <t>N01 66387 22/02/13    Riga  52</t>
  </si>
  <si>
    <t>N9788826318707</t>
  </si>
  <si>
    <t>DIZIONARIO DI SPIRITUALITA' BIBLICO PATR</t>
  </si>
  <si>
    <t>N01 66387 22/02/13    Riga  53</t>
  </si>
  <si>
    <t>N9788826318783</t>
  </si>
  <si>
    <t>VIA APERTA DA GESU'</t>
  </si>
  <si>
    <t>N01 66387 22/02/13    Riga  57</t>
  </si>
  <si>
    <t>N9788835033240</t>
  </si>
  <si>
    <t>ESCRIVA' DE BALAGUER</t>
  </si>
  <si>
    <t>N01 66387 22/02/13    Riga  59</t>
  </si>
  <si>
    <t>N9788837226695</t>
  </si>
  <si>
    <t>BIBBIA DEI SETTANTA - III LIBRI POETICI</t>
  </si>
  <si>
    <t>N01 66387 22/02/13    Riga  60</t>
  </si>
  <si>
    <t>N9788837226787</t>
  </si>
  <si>
    <t>ABBRACCIARE IL MONDO</t>
  </si>
  <si>
    <t>N01 66387 22/02/13    Riga  61</t>
  </si>
  <si>
    <t>N9788837226794</t>
  </si>
  <si>
    <t>DESTINO DELL'ESSERE</t>
  </si>
  <si>
    <t>N01 66387 22/02/13    Riga  62</t>
  </si>
  <si>
    <t>N9788837226800</t>
  </si>
  <si>
    <t>PER UNA FILOSOFIA CRISTIANA</t>
  </si>
  <si>
    <t>N01 66387 22/02/13    Riga  63</t>
  </si>
  <si>
    <t>N9788837226817</t>
  </si>
  <si>
    <t>QUALE GESU'</t>
  </si>
  <si>
    <t>N01 66387 22/02/13    Riga  65</t>
  </si>
  <si>
    <t>N9788837226893</t>
  </si>
  <si>
    <t>PROBLEMA DEL MALE</t>
  </si>
  <si>
    <t>N01 66387 22/02/13    Riga  66</t>
  </si>
  <si>
    <t>N9788837226909</t>
  </si>
  <si>
    <t>GIUDAISMO NEI PRIMI SECOLI DEL CRISTIANE</t>
  </si>
  <si>
    <t>N01 66387 22/02/13    Riga  68</t>
  </si>
  <si>
    <t>N9788838242144</t>
  </si>
  <si>
    <t>VISIONE DI DIO</t>
  </si>
  <si>
    <t>N01 66387 22/02/13    Riga  75</t>
  </si>
  <si>
    <t>N9788860891181</t>
  </si>
  <si>
    <t>SUE ORME SULLA TERRA</t>
  </si>
  <si>
    <t>N01 66387 22/02/13    Riga  81</t>
  </si>
  <si>
    <t>N9788861244221</t>
  </si>
  <si>
    <t>E SE DOMANI?</t>
  </si>
  <si>
    <t>N01 66387 22/02/13    Riga  82</t>
  </si>
  <si>
    <t>N9788861244238</t>
  </si>
  <si>
    <t>CHIESA AL PASSO COI TEMPI</t>
  </si>
  <si>
    <t>N01 66387 22/02/13    Riga  83</t>
  </si>
  <si>
    <t>N9788861244344</t>
  </si>
  <si>
    <t>COSTANTINO E LE SFIDE DEL CRISTIANESIMO</t>
  </si>
  <si>
    <t>N01 66387 22/02/13    Riga  84</t>
  </si>
  <si>
    <t>N9788861244351</t>
  </si>
  <si>
    <t>FINO ALLA FINE</t>
  </si>
  <si>
    <t>N01 66387 22/02/13    Riga  89</t>
  </si>
  <si>
    <t>N9788870169409</t>
  </si>
  <si>
    <t>CRISTIANITA' INTOSSICATA</t>
  </si>
  <si>
    <t>N01 66387 22/02/13    Riga  90</t>
  </si>
  <si>
    <t>N9788872295472</t>
  </si>
  <si>
    <t>ORIZZONTI DI TERESA DI GESU'</t>
  </si>
  <si>
    <t>N01 66387 22/02/13    Riga  91</t>
  </si>
  <si>
    <t>N9788872295625</t>
  </si>
  <si>
    <t>GUIDA ALL'INTERNO DEL CASTELLO</t>
  </si>
  <si>
    <t>N01 66387 22/02/13    Riga  92</t>
  </si>
  <si>
    <t>N9788872295656</t>
  </si>
  <si>
    <t>RIPOSO DI GESU'</t>
  </si>
  <si>
    <t>N01 66387 22/02/13    Riga  93</t>
  </si>
  <si>
    <t>9788872295663</t>
  </si>
  <si>
    <t>STARE DAVANTI A DIO PER TUTTI</t>
  </si>
  <si>
    <t>N01 66387 22/02/13    Riga  94</t>
  </si>
  <si>
    <t>N9788873645726</t>
  </si>
  <si>
    <t>MEDITAZIONI E PREGHIERE SULLA PASSIONE D</t>
  </si>
  <si>
    <t>N01 66387 22/02/13    Riga  99</t>
  </si>
  <si>
    <t>N9788880259329</t>
  </si>
  <si>
    <t>SUL LAVORO</t>
  </si>
  <si>
    <t>N01 66387 22/02/13    Riga 102</t>
  </si>
  <si>
    <t>N9788880712237</t>
  </si>
  <si>
    <t>LA PREFERII A SCETTRI E TRONI</t>
  </si>
  <si>
    <t>N01 66387 22/02/13    Riga 107</t>
  </si>
  <si>
    <t>N9788881238156</t>
  </si>
  <si>
    <t>OGGI DEL CONCILIO</t>
  </si>
  <si>
    <t>N01 66387 22/02/13    Riga 108</t>
  </si>
  <si>
    <t>N9788881663743</t>
  </si>
  <si>
    <t>ARCO E LA FRECCIA N.E.</t>
  </si>
  <si>
    <t>N01 66387 22/02/13    Riga 111</t>
  </si>
  <si>
    <t>N9788882847500</t>
  </si>
  <si>
    <t>TESORO DA MOLTIPLICARE</t>
  </si>
  <si>
    <t>N01 70717 24/04/13    Riga   3</t>
  </si>
  <si>
    <t>N9788000012407</t>
  </si>
  <si>
    <t>GESUITI E IL TERZO REICH</t>
  </si>
  <si>
    <t>N01 70717 24/04/13    Riga   4</t>
  </si>
  <si>
    <t>N9788000012414</t>
  </si>
  <si>
    <t>PERICOLOSO MESTIERE DELLO STORICO</t>
  </si>
  <si>
    <t>N01 70717 24/04/13    Riga   5</t>
  </si>
  <si>
    <t>N9788000012476</t>
  </si>
  <si>
    <t>PROBLEMA DELL'UOMO</t>
  </si>
  <si>
    <t>N01 70717 24/04/13    Riga   6</t>
  </si>
  <si>
    <t>N9788000012483</t>
  </si>
  <si>
    <t>SENTIERI IN UTOPIA</t>
  </si>
  <si>
    <t>N01 70717 24/04/13    Riga  18</t>
  </si>
  <si>
    <t>N9788810204634</t>
  </si>
  <si>
    <t>MESSALE FESTIVO</t>
  </si>
  <si>
    <t>N01 70717 24/04/13    Riga  21</t>
  </si>
  <si>
    <t>9788810215258</t>
  </si>
  <si>
    <t>SPOSA DELL'AGNELLO</t>
  </si>
  <si>
    <t>N01 70717 24/04/13    Riga  22</t>
  </si>
  <si>
    <t>N9788810221693</t>
  </si>
  <si>
    <t>CANTIERE DEL PENTATEUCO. 1</t>
  </si>
  <si>
    <t>N01 70717 24/04/13    Riga  23</t>
  </si>
  <si>
    <t>9788810402467</t>
  </si>
  <si>
    <t>CREAZIONE DE-CREAZIONE NUOVA CREAZIONE</t>
  </si>
  <si>
    <t>N01 70717 24/04/13    Riga  24</t>
  </si>
  <si>
    <t>9788810507353</t>
  </si>
  <si>
    <t>VITA CONSACRATA OGGI</t>
  </si>
  <si>
    <t>N01 70717 24/04/13    Riga  25</t>
  </si>
  <si>
    <t>9788810512128</t>
  </si>
  <si>
    <t>PASTORALE DEI DIVORZIATI N.E.</t>
  </si>
  <si>
    <t>N01 70717 24/04/13    Riga  26</t>
  </si>
  <si>
    <t>9788810512135</t>
  </si>
  <si>
    <t>CHI E' GESU'?</t>
  </si>
  <si>
    <t>N01 70717 24/04/13    Riga  28</t>
  </si>
  <si>
    <t>N9788810513286</t>
  </si>
  <si>
    <t>FIGLI DEL CORANO</t>
  </si>
  <si>
    <t>N01 70717 24/04/13    Riga  32</t>
  </si>
  <si>
    <t>N9788810555118</t>
  </si>
  <si>
    <t>PENTIRSI AI TROPICI</t>
  </si>
  <si>
    <t>N01 70717 24/04/13    Riga  33</t>
  </si>
  <si>
    <t>9788810555125</t>
  </si>
  <si>
    <t>PARAGRAFO ARIANO</t>
  </si>
  <si>
    <t>N01 70717 24/04/13    Riga  34</t>
  </si>
  <si>
    <t>N9788810613658</t>
  </si>
  <si>
    <t>PANE PER IL CAMMINO IV - TESTO PER RAGAZ</t>
  </si>
  <si>
    <t>N01 70717 24/04/13    Riga  35</t>
  </si>
  <si>
    <t>N9788810613665</t>
  </si>
  <si>
    <t>PANE PER IL CAMMINO IV - TESTO PER GENIT</t>
  </si>
  <si>
    <t>N01 70717 24/04/13    Riga  37</t>
  </si>
  <si>
    <t>9788810621523</t>
  </si>
  <si>
    <t>EPPUR CI SONO! 3</t>
  </si>
  <si>
    <t>N01 70717 24/04/13    Riga  38</t>
  </si>
  <si>
    <t>N9788810705377</t>
  </si>
  <si>
    <t>CALENDARIO 2014</t>
  </si>
  <si>
    <t>N01 70717 24/04/13    Riga  40</t>
  </si>
  <si>
    <t>N9788810820919</t>
  </si>
  <si>
    <t>NELLA TERRA DELLA BIBBIA</t>
  </si>
  <si>
    <t>N01 70717 24/04/13    Riga  41</t>
  </si>
  <si>
    <t>N9788821118067</t>
  </si>
  <si>
    <t>BERNADETTE SOUBIROUS</t>
  </si>
  <si>
    <t>N01 70717 24/04/13    Riga  42</t>
  </si>
  <si>
    <t>N9788830721180</t>
  </si>
  <si>
    <t>CATALOGO GENERALE 2013</t>
  </si>
  <si>
    <t>N01 70717 24/04/13    Riga  43</t>
  </si>
  <si>
    <t>N9788837226954</t>
  </si>
  <si>
    <t>FEDE BIBLICA</t>
  </si>
  <si>
    <t>N01 70717 24/04/13    Riga  44</t>
  </si>
  <si>
    <t>N9788837226978</t>
  </si>
  <si>
    <t>FINE DELL'ERA COSTANTINIANA</t>
  </si>
  <si>
    <t>N01 70717 24/04/13    Riga  46</t>
  </si>
  <si>
    <t>N9788837227012</t>
  </si>
  <si>
    <t>FARSI PERDONARE</t>
  </si>
  <si>
    <t>N01 70717 24/04/13    Riga  48</t>
  </si>
  <si>
    <t>N9788837227036</t>
  </si>
  <si>
    <t>TRASPARENZA DELL'IO E L'ABISSO DELL'ANIM</t>
  </si>
  <si>
    <t>N01 70717 24/04/13    Riga  49</t>
  </si>
  <si>
    <t>N9788837227043</t>
  </si>
  <si>
    <t>PREGHIERA E FILOSOFIA DIALOGICA</t>
  </si>
  <si>
    <t>N01 70717 24/04/13    Riga  55</t>
  </si>
  <si>
    <t>N9788861244450</t>
  </si>
  <si>
    <t>VATICANO SPIEGATO AI BAMBINI</t>
  </si>
  <si>
    <t>N01 70717 24/04/13    Riga  56</t>
  </si>
  <si>
    <t>N01 70717 24/04/13    Riga  58</t>
  </si>
  <si>
    <t>N9788866773078</t>
  </si>
  <si>
    <t>CON GESU' VINCI</t>
  </si>
  <si>
    <t>N01 70717 24/04/13    Riga  59</t>
  </si>
  <si>
    <t>9788866773115</t>
  </si>
  <si>
    <t>SCIENZA E RELIGIONE</t>
  </si>
  <si>
    <t>N01 70717 24/04/13    Riga  60</t>
  </si>
  <si>
    <t>N9788866773122</t>
  </si>
  <si>
    <t>PER UN DIALOGO TRA LE RELIGIONI</t>
  </si>
  <si>
    <t>N01 70717 24/04/13    Riga  61</t>
  </si>
  <si>
    <t>N9788866773191</t>
  </si>
  <si>
    <t>CIBO E IL SACRO</t>
  </si>
  <si>
    <t>N01 70717 24/04/13    Riga  62</t>
  </si>
  <si>
    <t>N9788870169447</t>
  </si>
  <si>
    <t>UN GIORNO UNA PAROLA - 2014</t>
  </si>
  <si>
    <t>N01 70717 24/04/13    Riga  64</t>
  </si>
  <si>
    <t>N9788872295687</t>
  </si>
  <si>
    <t>SCRITTI TERESA DI GESU' BAMBINO</t>
  </si>
  <si>
    <t>N01 70717 24/04/13    Riga  65</t>
  </si>
  <si>
    <t>N9788872295694</t>
  </si>
  <si>
    <t>SCRITTI ELISABETTA DELLA TRINITA'</t>
  </si>
  <si>
    <t>N01 70717 24/04/13    Riga  69</t>
  </si>
  <si>
    <t>N9788882847548</t>
  </si>
  <si>
    <t>OVUNQUE TU SIA</t>
  </si>
  <si>
    <t>N01 70717 24/04/13    Riga  70</t>
  </si>
  <si>
    <t>N9788882847555</t>
  </si>
  <si>
    <t>NESSUNO ESCLUSO</t>
  </si>
  <si>
    <t>N01 70717 24/04/13    Riga  71</t>
  </si>
  <si>
    <t>N9788882847562</t>
  </si>
  <si>
    <t>CI METTO LA FACCIA!</t>
  </si>
  <si>
    <t>N01 70717 24/04/13    Riga  72</t>
  </si>
  <si>
    <t>N9788882847579</t>
  </si>
  <si>
    <t>NON C'È GIOCO SENZA TE (6-8 ANNI)</t>
  </si>
  <si>
    <t>N01 70717 24/04/13    Riga  73</t>
  </si>
  <si>
    <t>N9788882847586</t>
  </si>
  <si>
    <t>NON C'È GIOCO SENZA TE (9-11 ANNI)</t>
  </si>
  <si>
    <t>N01 70717 24/04/13    Riga  74</t>
  </si>
  <si>
    <t>N9788882847593</t>
  </si>
  <si>
    <t>NON C'E' GIOCO SENZA TE (12-14ANNI)</t>
  </si>
  <si>
    <t>N01 70717 24/04/13    Riga  75</t>
  </si>
  <si>
    <t>N9788882847609</t>
  </si>
  <si>
    <t>NON C'È GIOCO SENZA TE - PICCOLISSIMI</t>
  </si>
  <si>
    <t>N01 70717 24/04/13    Riga  76</t>
  </si>
  <si>
    <t>N9788882847623</t>
  </si>
  <si>
    <t>GIOCO DI SQUADRA</t>
  </si>
  <si>
    <t>N01 70717 24/04/13    Riga  77</t>
  </si>
  <si>
    <t>N9788882847630</t>
  </si>
  <si>
    <t>NON C'È GIOCO SENZA TE - FORMATO FAMIGLI</t>
  </si>
  <si>
    <t>N01 70717 24/04/13    Riga  78</t>
  </si>
  <si>
    <t>N9788882847647</t>
  </si>
  <si>
    <t>PER DONO</t>
  </si>
  <si>
    <t>N01 70717 24/04/13    Riga  79</t>
  </si>
  <si>
    <t>N9788882847654</t>
  </si>
  <si>
    <t>QUELLI CHE TROVERETE, CHIAMATELI</t>
  </si>
  <si>
    <t>N10 79557 24/04/13    Riga   2</t>
  </si>
  <si>
    <t>N9788810820926</t>
  </si>
  <si>
    <t>BIBBIA DI GERUSALEMME - ED. STUDIO CON P</t>
  </si>
</sst>
</file>

<file path=xl/styles.xml><?xml version="1.0" encoding="utf-8"?>
<styleSheet xmlns="http://schemas.openxmlformats.org/spreadsheetml/2006/main">
  <numFmts count="5">
    <numFmt numFmtId="164" formatCode="#"/>
    <numFmt numFmtId="165" formatCode="\ "/>
    <numFmt numFmtId="166" formatCode="#0.00"/>
    <numFmt numFmtId="167" formatCode="##"/>
    <numFmt numFmtId="168" formatCode="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1" fillId="2" borderId="0" xfId="0" applyNumberFormat="1" applyFont="1" applyFill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4" fontId="1" fillId="0" borderId="0" xfId="0" applyNumberFormat="1" applyFont="1"/>
    <xf numFmtId="14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74"/>
  <sheetViews>
    <sheetView tabSelected="1" topLeftCell="D164" workbookViewId="0">
      <selection activeCell="E174" sqref="E174"/>
    </sheetView>
  </sheetViews>
  <sheetFormatPr defaultRowHeight="15"/>
  <cols>
    <col min="1" max="1" width="27.42578125" bestFit="1" customWidth="1"/>
    <col min="2" max="2" width="5.42578125" bestFit="1" customWidth="1"/>
    <col min="3" max="3" width="15.5703125" bestFit="1" customWidth="1"/>
    <col min="4" max="4" width="44.140625" bestFit="1" customWidth="1"/>
    <col min="5" max="5" width="15.28515625" bestFit="1" customWidth="1"/>
    <col min="6" max="6" width="10.42578125" bestFit="1" customWidth="1"/>
    <col min="7" max="7" width="4.140625" bestFit="1" customWidth="1"/>
    <col min="8" max="8" width="8.42578125" bestFit="1" customWidth="1"/>
    <col min="9" max="9" width="4.7109375" bestFit="1" customWidth="1"/>
    <col min="10" max="10" width="4" bestFit="1" customWidth="1"/>
    <col min="11" max="11" width="4.5703125" bestFit="1" customWidth="1"/>
    <col min="12" max="12" width="6.85546875" bestFit="1" customWidth="1"/>
    <col min="13" max="13" width="8.140625" bestFit="1" customWidth="1"/>
    <col min="14" max="14" width="7.5703125" bestFit="1" customWidth="1"/>
    <col min="15" max="15" width="7.42578125" bestFit="1" customWidth="1"/>
    <col min="16" max="16" width="8.5703125" bestFit="1" customWidth="1"/>
    <col min="17" max="17" width="8.140625" bestFit="1" customWidth="1"/>
    <col min="18" max="18" width="6.85546875" bestFit="1" customWidth="1"/>
    <col min="19" max="19" width="10.7109375" bestFit="1" customWidth="1"/>
    <col min="20" max="20" width="5.85546875" bestFit="1" customWidth="1"/>
    <col min="21" max="21" width="11.7109375" bestFit="1" customWidth="1"/>
    <col min="22" max="22" width="10.7109375" bestFit="1" customWidth="1"/>
    <col min="23" max="23" width="7.28515625" bestFit="1" customWidth="1"/>
    <col min="24" max="24" width="7.42578125" bestFit="1" customWidth="1"/>
  </cols>
  <sheetData>
    <row r="1" spans="1:2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29</v>
      </c>
      <c r="G2" s="3">
        <v>3</v>
      </c>
      <c r="H2" s="1" t="s">
        <v>29</v>
      </c>
      <c r="I2" s="3">
        <v>3</v>
      </c>
      <c r="J2" s="4" t="s">
        <v>29</v>
      </c>
      <c r="K2" s="4" t="s">
        <v>29</v>
      </c>
      <c r="L2" s="4" t="s">
        <v>29</v>
      </c>
      <c r="M2" s="5">
        <f>IF(N(M1),SUM( 3+M1), 3)</f>
        <v>3</v>
      </c>
      <c r="N2" s="5">
        <f>IF(N(N1),SUM( 3+N1), 3)</f>
        <v>3</v>
      </c>
      <c r="O2" s="5">
        <f>IF(N(O1),SUM( 0+O1), 0)</f>
        <v>0</v>
      </c>
      <c r="P2" s="5">
        <f>IF(N(P1),SUM( 0+P1), 0)</f>
        <v>0</v>
      </c>
      <c r="Q2" s="5">
        <f>IF(N(Q1),SUM( 0+Q1), 0)</f>
        <v>0</v>
      </c>
      <c r="R2" s="4" t="s">
        <v>29</v>
      </c>
      <c r="S2" s="6">
        <v>40962</v>
      </c>
      <c r="T2" s="1" t="s">
        <v>29</v>
      </c>
      <c r="U2" s="1" t="s">
        <v>29</v>
      </c>
      <c r="V2" s="1" t="s">
        <v>29</v>
      </c>
      <c r="W2" s="1" t="s">
        <v>29</v>
      </c>
      <c r="X2" s="1" t="s">
        <v>29</v>
      </c>
    </row>
    <row r="3" spans="1:24" s="16" customFormat="1">
      <c r="A3" s="10" t="s">
        <v>30</v>
      </c>
      <c r="B3" s="10" t="s">
        <v>25</v>
      </c>
      <c r="C3" s="10" t="s">
        <v>31</v>
      </c>
      <c r="D3" s="10" t="s">
        <v>32</v>
      </c>
      <c r="E3" s="10" t="s">
        <v>28</v>
      </c>
      <c r="F3" s="10" t="s">
        <v>29</v>
      </c>
      <c r="G3" s="11">
        <v>1</v>
      </c>
      <c r="H3" s="10" t="s">
        <v>29</v>
      </c>
      <c r="I3" s="11">
        <v>1</v>
      </c>
      <c r="J3" s="12" t="s">
        <v>29</v>
      </c>
      <c r="K3" s="12" t="s">
        <v>29</v>
      </c>
      <c r="L3" s="13">
        <v>50</v>
      </c>
      <c r="M3" s="14">
        <f>IF(N(M2),SUM( 1+M2), 1)</f>
        <v>4</v>
      </c>
      <c r="N3" s="14">
        <f>IF(N(N2),SUM( 1+N2), 1)</f>
        <v>4</v>
      </c>
      <c r="O3" s="14">
        <f t="shared" ref="O3:O34" si="0">IF(N(O2),SUM( 0+O2), 0)</f>
        <v>0</v>
      </c>
      <c r="P3" s="14">
        <f t="shared" ref="P3:P34" si="1">IF(N(P2),SUM( 0+P2), 0)</f>
        <v>0</v>
      </c>
      <c r="Q3" s="14">
        <f>IF(N(Q2),SUM( 50+Q2), 50)</f>
        <v>50</v>
      </c>
      <c r="R3" s="13">
        <v>50</v>
      </c>
      <c r="S3" s="15">
        <v>40962</v>
      </c>
      <c r="T3" s="10" t="s">
        <v>29</v>
      </c>
      <c r="U3" s="10" t="s">
        <v>29</v>
      </c>
      <c r="V3" s="10" t="s">
        <v>29</v>
      </c>
      <c r="W3" s="10" t="s">
        <v>33</v>
      </c>
      <c r="X3" s="10" t="s">
        <v>29</v>
      </c>
    </row>
    <row r="4" spans="1:24" s="16" customFormat="1">
      <c r="A4" s="10" t="s">
        <v>34</v>
      </c>
      <c r="B4" s="10" t="s">
        <v>25</v>
      </c>
      <c r="C4" s="10" t="s">
        <v>35</v>
      </c>
      <c r="D4" s="10" t="s">
        <v>36</v>
      </c>
      <c r="E4" s="10" t="s">
        <v>28</v>
      </c>
      <c r="F4" s="10" t="s">
        <v>29</v>
      </c>
      <c r="G4" s="11">
        <v>3</v>
      </c>
      <c r="H4" s="10" t="s">
        <v>29</v>
      </c>
      <c r="I4" s="11">
        <v>3</v>
      </c>
      <c r="J4" s="12" t="s">
        <v>29</v>
      </c>
      <c r="K4" s="12" t="s">
        <v>29</v>
      </c>
      <c r="L4" s="13">
        <v>15</v>
      </c>
      <c r="M4" s="14">
        <f>IF(N(M3),SUM( 3+M3), 3)</f>
        <v>7</v>
      </c>
      <c r="N4" s="14">
        <f>IF(N(N3),SUM( 3+N3), 3)</f>
        <v>7</v>
      </c>
      <c r="O4" s="14">
        <f t="shared" si="0"/>
        <v>0</v>
      </c>
      <c r="P4" s="14">
        <f t="shared" si="1"/>
        <v>0</v>
      </c>
      <c r="Q4" s="14">
        <f>IF(N(Q3),SUM( 15+Q3), 15)</f>
        <v>65</v>
      </c>
      <c r="R4" s="17">
        <v>5</v>
      </c>
      <c r="S4" s="15">
        <v>40962</v>
      </c>
      <c r="T4" s="10" t="s">
        <v>29</v>
      </c>
      <c r="U4" s="10" t="s">
        <v>29</v>
      </c>
      <c r="V4" s="10" t="s">
        <v>29</v>
      </c>
      <c r="W4" s="10" t="s">
        <v>33</v>
      </c>
      <c r="X4" s="10" t="s">
        <v>29</v>
      </c>
    </row>
    <row r="5" spans="1:24" s="16" customFormat="1">
      <c r="A5" s="10" t="s">
        <v>37</v>
      </c>
      <c r="B5" s="10" t="s">
        <v>25</v>
      </c>
      <c r="C5" s="10" t="s">
        <v>38</v>
      </c>
      <c r="D5" s="10" t="s">
        <v>39</v>
      </c>
      <c r="E5" s="10" t="s">
        <v>28</v>
      </c>
      <c r="F5" s="10" t="s">
        <v>29</v>
      </c>
      <c r="G5" s="11">
        <v>5</v>
      </c>
      <c r="H5" s="10" t="s">
        <v>29</v>
      </c>
      <c r="I5" s="11">
        <v>5</v>
      </c>
      <c r="J5" s="12" t="s">
        <v>29</v>
      </c>
      <c r="K5" s="12" t="s">
        <v>29</v>
      </c>
      <c r="L5" s="13">
        <v>25</v>
      </c>
      <c r="M5" s="14">
        <f>IF(N(M4),SUM( 5+M4), 5)</f>
        <v>12</v>
      </c>
      <c r="N5" s="14">
        <f>IF(N(N4),SUM( 5+N4), 5)</f>
        <v>12</v>
      </c>
      <c r="O5" s="14">
        <f t="shared" si="0"/>
        <v>0</v>
      </c>
      <c r="P5" s="14">
        <f t="shared" si="1"/>
        <v>0</v>
      </c>
      <c r="Q5" s="14">
        <f>IF(N(Q4),SUM( 25+Q4), 25)</f>
        <v>90</v>
      </c>
      <c r="R5" s="17">
        <v>5</v>
      </c>
      <c r="S5" s="15">
        <v>40962</v>
      </c>
      <c r="T5" s="10" t="s">
        <v>29</v>
      </c>
      <c r="U5" s="10" t="s">
        <v>29</v>
      </c>
      <c r="V5" s="10" t="s">
        <v>29</v>
      </c>
      <c r="W5" s="10" t="s">
        <v>33</v>
      </c>
      <c r="X5" s="10" t="s">
        <v>29</v>
      </c>
    </row>
    <row r="6" spans="1:24">
      <c r="A6" s="1" t="s">
        <v>40</v>
      </c>
      <c r="B6" s="1" t="s">
        <v>25</v>
      </c>
      <c r="C6" s="1" t="s">
        <v>41</v>
      </c>
      <c r="D6" s="1" t="s">
        <v>42</v>
      </c>
      <c r="E6" s="1" t="s">
        <v>28</v>
      </c>
      <c r="F6" s="1" t="s">
        <v>29</v>
      </c>
      <c r="G6" s="3">
        <v>2</v>
      </c>
      <c r="H6" s="1" t="s">
        <v>29</v>
      </c>
      <c r="I6" s="3">
        <v>2</v>
      </c>
      <c r="J6" s="4" t="s">
        <v>29</v>
      </c>
      <c r="K6" s="4" t="s">
        <v>29</v>
      </c>
      <c r="L6" s="7">
        <v>15</v>
      </c>
      <c r="M6" s="5">
        <f>IF(N(M5),SUM( 2+M5), 2)</f>
        <v>14</v>
      </c>
      <c r="N6" s="5">
        <f>IF(N(N5),SUM( 2+N5), 2)</f>
        <v>14</v>
      </c>
      <c r="O6" s="5">
        <f t="shared" si="0"/>
        <v>0</v>
      </c>
      <c r="P6" s="5">
        <f t="shared" si="1"/>
        <v>0</v>
      </c>
      <c r="Q6" s="5">
        <f>IF(N(Q5),SUM( 15+Q5), 15)</f>
        <v>105</v>
      </c>
      <c r="R6" s="8">
        <v>7.5</v>
      </c>
      <c r="S6" s="6">
        <v>40962</v>
      </c>
      <c r="T6" s="1" t="s">
        <v>29</v>
      </c>
      <c r="U6" s="1" t="s">
        <v>29</v>
      </c>
      <c r="V6" s="1" t="s">
        <v>29</v>
      </c>
      <c r="W6" s="1" t="s">
        <v>33</v>
      </c>
      <c r="X6" s="1" t="s">
        <v>29</v>
      </c>
    </row>
    <row r="7" spans="1:24" s="16" customFormat="1">
      <c r="A7" s="10" t="s">
        <v>43</v>
      </c>
      <c r="B7" s="10" t="s">
        <v>25</v>
      </c>
      <c r="C7" s="10" t="s">
        <v>44</v>
      </c>
      <c r="D7" s="10" t="s">
        <v>45</v>
      </c>
      <c r="E7" s="10" t="s">
        <v>28</v>
      </c>
      <c r="F7" s="10" t="s">
        <v>29</v>
      </c>
      <c r="G7" s="11">
        <v>5</v>
      </c>
      <c r="H7" s="10" t="s">
        <v>29</v>
      </c>
      <c r="I7" s="11">
        <v>5</v>
      </c>
      <c r="J7" s="12" t="s">
        <v>29</v>
      </c>
      <c r="K7" s="12" t="s">
        <v>29</v>
      </c>
      <c r="L7" s="13">
        <v>75</v>
      </c>
      <c r="M7" s="14">
        <f>IF(N(M6),SUM( 5+M6), 5)</f>
        <v>19</v>
      </c>
      <c r="N7" s="14">
        <f>IF(N(N6),SUM( 5+N6), 5)</f>
        <v>19</v>
      </c>
      <c r="O7" s="14">
        <f t="shared" si="0"/>
        <v>0</v>
      </c>
      <c r="P7" s="14">
        <f t="shared" si="1"/>
        <v>0</v>
      </c>
      <c r="Q7" s="14">
        <f>IF(N(Q6),SUM( 75+Q6), 75)</f>
        <v>180</v>
      </c>
      <c r="R7" s="13">
        <v>15</v>
      </c>
      <c r="S7" s="15">
        <v>40962</v>
      </c>
      <c r="T7" s="10" t="s">
        <v>29</v>
      </c>
      <c r="U7" s="10" t="s">
        <v>29</v>
      </c>
      <c r="V7" s="10" t="s">
        <v>29</v>
      </c>
      <c r="W7" s="10" t="s">
        <v>33</v>
      </c>
      <c r="X7" s="10" t="s">
        <v>29</v>
      </c>
    </row>
    <row r="8" spans="1:24">
      <c r="A8" s="1" t="s">
        <v>46</v>
      </c>
      <c r="B8" s="1" t="s">
        <v>25</v>
      </c>
      <c r="C8" s="1" t="s">
        <v>47</v>
      </c>
      <c r="D8" s="1" t="s">
        <v>48</v>
      </c>
      <c r="E8" s="1" t="s">
        <v>28</v>
      </c>
      <c r="F8" s="1" t="s">
        <v>29</v>
      </c>
      <c r="G8" s="3">
        <v>1</v>
      </c>
      <c r="H8" s="1" t="s">
        <v>29</v>
      </c>
      <c r="I8" s="3">
        <v>1</v>
      </c>
      <c r="J8" s="4" t="s">
        <v>29</v>
      </c>
      <c r="K8" s="4" t="s">
        <v>29</v>
      </c>
      <c r="L8" s="7">
        <v>15</v>
      </c>
      <c r="M8" s="5">
        <f>IF(N(M7),SUM( 1+M7), 1)</f>
        <v>20</v>
      </c>
      <c r="N8" s="5">
        <f>IF(N(N7),SUM( 1+N7), 1)</f>
        <v>20</v>
      </c>
      <c r="O8" s="5">
        <f t="shared" si="0"/>
        <v>0</v>
      </c>
      <c r="P8" s="5">
        <f t="shared" si="1"/>
        <v>0</v>
      </c>
      <c r="Q8" s="5">
        <f>IF(N(Q7),SUM( 15+Q7), 15)</f>
        <v>195</v>
      </c>
      <c r="R8" s="7">
        <v>15</v>
      </c>
      <c r="S8" s="6">
        <v>40962</v>
      </c>
      <c r="T8" s="1" t="s">
        <v>29</v>
      </c>
      <c r="U8" s="1" t="s">
        <v>29</v>
      </c>
      <c r="V8" s="1" t="s">
        <v>29</v>
      </c>
      <c r="W8" s="1" t="s">
        <v>33</v>
      </c>
      <c r="X8" s="1" t="s">
        <v>29</v>
      </c>
    </row>
    <row r="9" spans="1:24">
      <c r="A9" s="1" t="s">
        <v>49</v>
      </c>
      <c r="B9" s="1" t="s">
        <v>25</v>
      </c>
      <c r="C9" s="1" t="s">
        <v>50</v>
      </c>
      <c r="D9" s="1" t="s">
        <v>51</v>
      </c>
      <c r="E9" s="1" t="s">
        <v>28</v>
      </c>
      <c r="F9" s="1" t="s">
        <v>29</v>
      </c>
      <c r="G9" s="3">
        <v>3</v>
      </c>
      <c r="H9" s="1" t="s">
        <v>29</v>
      </c>
      <c r="I9" s="3">
        <v>3</v>
      </c>
      <c r="J9" s="4" t="s">
        <v>29</v>
      </c>
      <c r="K9" s="4" t="s">
        <v>29</v>
      </c>
      <c r="L9" s="7">
        <v>21</v>
      </c>
      <c r="M9" s="5">
        <f>IF(N(M8),SUM( 3+M8), 3)</f>
        <v>23</v>
      </c>
      <c r="N9" s="5">
        <f>IF(N(N8),SUM( 3+N8), 3)</f>
        <v>23</v>
      </c>
      <c r="O9" s="5">
        <f t="shared" si="0"/>
        <v>0</v>
      </c>
      <c r="P9" s="5">
        <f t="shared" si="1"/>
        <v>0</v>
      </c>
      <c r="Q9" s="5">
        <f>IF(N(Q8),SUM( 21+Q8), 21)</f>
        <v>216</v>
      </c>
      <c r="R9" s="8">
        <v>7</v>
      </c>
      <c r="S9" s="6">
        <v>40962</v>
      </c>
      <c r="T9" s="1" t="s">
        <v>29</v>
      </c>
      <c r="U9" s="1" t="s">
        <v>29</v>
      </c>
      <c r="V9" s="1" t="s">
        <v>29</v>
      </c>
      <c r="W9" s="1" t="s">
        <v>33</v>
      </c>
      <c r="X9" s="1" t="s">
        <v>29</v>
      </c>
    </row>
    <row r="10" spans="1:24">
      <c r="A10" s="1" t="s">
        <v>52</v>
      </c>
      <c r="B10" s="1" t="s">
        <v>25</v>
      </c>
      <c r="C10" s="1" t="s">
        <v>53</v>
      </c>
      <c r="D10" s="1" t="s">
        <v>54</v>
      </c>
      <c r="E10" s="1" t="s">
        <v>28</v>
      </c>
      <c r="F10" s="1" t="s">
        <v>29</v>
      </c>
      <c r="G10" s="3">
        <v>2</v>
      </c>
      <c r="H10" s="1" t="s">
        <v>29</v>
      </c>
      <c r="I10" s="3">
        <v>2</v>
      </c>
      <c r="J10" s="4" t="s">
        <v>29</v>
      </c>
      <c r="K10" s="4" t="s">
        <v>29</v>
      </c>
      <c r="L10" s="7">
        <v>32</v>
      </c>
      <c r="M10" s="5">
        <f>IF(N(M9),SUM( 2+M9), 2)</f>
        <v>25</v>
      </c>
      <c r="N10" s="5">
        <f>IF(N(N9),SUM( 2+N9), 2)</f>
        <v>25</v>
      </c>
      <c r="O10" s="5">
        <f t="shared" si="0"/>
        <v>0</v>
      </c>
      <c r="P10" s="5">
        <f t="shared" si="1"/>
        <v>0</v>
      </c>
      <c r="Q10" s="5">
        <f>IF(N(Q9),SUM( 32+Q9), 32)</f>
        <v>248</v>
      </c>
      <c r="R10" s="7">
        <v>16</v>
      </c>
      <c r="S10" s="6">
        <v>40962</v>
      </c>
      <c r="T10" s="1" t="s">
        <v>29</v>
      </c>
      <c r="U10" s="1" t="s">
        <v>29</v>
      </c>
      <c r="V10" s="1" t="s">
        <v>29</v>
      </c>
      <c r="W10" s="1" t="s">
        <v>33</v>
      </c>
      <c r="X10" s="1" t="s">
        <v>29</v>
      </c>
    </row>
    <row r="11" spans="1:24">
      <c r="A11" s="1" t="s">
        <v>55</v>
      </c>
      <c r="B11" s="1" t="s">
        <v>25</v>
      </c>
      <c r="C11" s="1" t="s">
        <v>56</v>
      </c>
      <c r="D11" s="1" t="s">
        <v>57</v>
      </c>
      <c r="E11" s="1" t="s">
        <v>28</v>
      </c>
      <c r="F11" s="1" t="s">
        <v>29</v>
      </c>
      <c r="G11" s="3">
        <v>1</v>
      </c>
      <c r="H11" s="1" t="s">
        <v>29</v>
      </c>
      <c r="I11" s="3">
        <v>1</v>
      </c>
      <c r="J11" s="4" t="s">
        <v>29</v>
      </c>
      <c r="K11" s="4" t="s">
        <v>29</v>
      </c>
      <c r="L11" s="7">
        <v>32</v>
      </c>
      <c r="M11" s="5">
        <f>IF(N(M10),SUM( 1+M10), 1)</f>
        <v>26</v>
      </c>
      <c r="N11" s="5">
        <f>IF(N(N10),SUM( 1+N10), 1)</f>
        <v>26</v>
      </c>
      <c r="O11" s="5">
        <f t="shared" si="0"/>
        <v>0</v>
      </c>
      <c r="P11" s="5">
        <f t="shared" si="1"/>
        <v>0</v>
      </c>
      <c r="Q11" s="5">
        <f>IF(N(Q10),SUM( 32+Q10), 32)</f>
        <v>280</v>
      </c>
      <c r="R11" s="7">
        <v>32</v>
      </c>
      <c r="S11" s="6">
        <v>40962</v>
      </c>
      <c r="T11" s="1" t="s">
        <v>29</v>
      </c>
      <c r="U11" s="1" t="s">
        <v>29</v>
      </c>
      <c r="V11" s="1" t="s">
        <v>29</v>
      </c>
      <c r="W11" s="1" t="s">
        <v>33</v>
      </c>
      <c r="X11" s="1" t="s">
        <v>29</v>
      </c>
    </row>
    <row r="12" spans="1:24">
      <c r="A12" s="1" t="s">
        <v>58</v>
      </c>
      <c r="B12" s="1" t="s">
        <v>25</v>
      </c>
      <c r="C12" s="1" t="s">
        <v>59</v>
      </c>
      <c r="D12" s="1" t="s">
        <v>60</v>
      </c>
      <c r="E12" s="1" t="s">
        <v>28</v>
      </c>
      <c r="F12" s="1" t="s">
        <v>29</v>
      </c>
      <c r="G12" s="3">
        <v>2</v>
      </c>
      <c r="H12" s="1" t="s">
        <v>29</v>
      </c>
      <c r="I12" s="3">
        <v>2</v>
      </c>
      <c r="J12" s="4" t="s">
        <v>29</v>
      </c>
      <c r="K12" s="4" t="s">
        <v>29</v>
      </c>
      <c r="L12" s="7">
        <v>36</v>
      </c>
      <c r="M12" s="5">
        <f>IF(N(M11),SUM( 2+M11), 2)</f>
        <v>28</v>
      </c>
      <c r="N12" s="5">
        <f>IF(N(N11),SUM( 2+N11), 2)</f>
        <v>28</v>
      </c>
      <c r="O12" s="5">
        <f t="shared" si="0"/>
        <v>0</v>
      </c>
      <c r="P12" s="5">
        <f t="shared" si="1"/>
        <v>0</v>
      </c>
      <c r="Q12" s="5">
        <f>IF(N(Q11),SUM( 36+Q11), 36)</f>
        <v>316</v>
      </c>
      <c r="R12" s="7">
        <v>18</v>
      </c>
      <c r="S12" s="6">
        <v>40962</v>
      </c>
      <c r="T12" s="1" t="s">
        <v>29</v>
      </c>
      <c r="U12" s="1" t="s">
        <v>29</v>
      </c>
      <c r="V12" s="1" t="s">
        <v>29</v>
      </c>
      <c r="W12" s="1" t="s">
        <v>33</v>
      </c>
      <c r="X12" s="1" t="s">
        <v>29</v>
      </c>
    </row>
    <row r="13" spans="1:24">
      <c r="A13" s="1" t="s">
        <v>61</v>
      </c>
      <c r="B13" s="1" t="s">
        <v>25</v>
      </c>
      <c r="C13" s="1" t="s">
        <v>62</v>
      </c>
      <c r="D13" s="1" t="s">
        <v>63</v>
      </c>
      <c r="E13" s="1" t="s">
        <v>28</v>
      </c>
      <c r="F13" s="1" t="s">
        <v>29</v>
      </c>
      <c r="G13" s="3">
        <v>2</v>
      </c>
      <c r="H13" s="1" t="s">
        <v>29</v>
      </c>
      <c r="I13" s="3">
        <v>2</v>
      </c>
      <c r="J13" s="4" t="s">
        <v>29</v>
      </c>
      <c r="K13" s="4" t="s">
        <v>29</v>
      </c>
      <c r="L13" s="7">
        <v>30</v>
      </c>
      <c r="M13" s="5">
        <f>IF(N(M12),SUM( 2+M12), 2)</f>
        <v>30</v>
      </c>
      <c r="N13" s="5">
        <f>IF(N(N12),SUM( 2+N12), 2)</f>
        <v>30</v>
      </c>
      <c r="O13" s="5">
        <f t="shared" si="0"/>
        <v>0</v>
      </c>
      <c r="P13" s="5">
        <f t="shared" si="1"/>
        <v>0</v>
      </c>
      <c r="Q13" s="5">
        <f>IF(N(Q12),SUM( 30+Q12), 30)</f>
        <v>346</v>
      </c>
      <c r="R13" s="7">
        <v>15</v>
      </c>
      <c r="S13" s="6">
        <v>40962</v>
      </c>
      <c r="T13" s="1" t="s">
        <v>29</v>
      </c>
      <c r="U13" s="1" t="s">
        <v>29</v>
      </c>
      <c r="V13" s="1" t="s">
        <v>29</v>
      </c>
      <c r="W13" s="1" t="s">
        <v>33</v>
      </c>
      <c r="X13" s="1" t="s">
        <v>29</v>
      </c>
    </row>
    <row r="14" spans="1:24">
      <c r="A14" s="1" t="s">
        <v>64</v>
      </c>
      <c r="B14" s="1" t="s">
        <v>25</v>
      </c>
      <c r="C14" s="1" t="s">
        <v>65</v>
      </c>
      <c r="D14" s="1" t="s">
        <v>66</v>
      </c>
      <c r="E14" s="1" t="s">
        <v>28</v>
      </c>
      <c r="F14" s="1" t="s">
        <v>29</v>
      </c>
      <c r="G14" s="3">
        <v>1</v>
      </c>
      <c r="H14" s="1" t="s">
        <v>29</v>
      </c>
      <c r="I14" s="3">
        <v>1</v>
      </c>
      <c r="J14" s="4" t="s">
        <v>29</v>
      </c>
      <c r="K14" s="4" t="s">
        <v>29</v>
      </c>
      <c r="L14" s="8">
        <v>9.5</v>
      </c>
      <c r="M14" s="5">
        <f>IF(N(M13),SUM( 1+M13), 1)</f>
        <v>31</v>
      </c>
      <c r="N14" s="5">
        <f>IF(N(N13),SUM( 1+N13), 1)</f>
        <v>31</v>
      </c>
      <c r="O14" s="5">
        <f t="shared" si="0"/>
        <v>0</v>
      </c>
      <c r="P14" s="5">
        <f t="shared" si="1"/>
        <v>0</v>
      </c>
      <c r="Q14" s="5">
        <f>IF(N(Q13),SUM( 9.5+Q13), 9.5)</f>
        <v>355.5</v>
      </c>
      <c r="R14" s="8">
        <v>9.5</v>
      </c>
      <c r="S14" s="6">
        <v>40962</v>
      </c>
      <c r="T14" s="1" t="s">
        <v>29</v>
      </c>
      <c r="U14" s="1" t="s">
        <v>29</v>
      </c>
      <c r="V14" s="1" t="s">
        <v>29</v>
      </c>
      <c r="W14" s="1" t="s">
        <v>33</v>
      </c>
      <c r="X14" s="1" t="s">
        <v>29</v>
      </c>
    </row>
    <row r="15" spans="1:24">
      <c r="A15" s="1" t="s">
        <v>67</v>
      </c>
      <c r="B15" s="1" t="s">
        <v>25</v>
      </c>
      <c r="C15" s="1" t="s">
        <v>68</v>
      </c>
      <c r="D15" s="1" t="s">
        <v>69</v>
      </c>
      <c r="E15" s="1" t="s">
        <v>28</v>
      </c>
      <c r="F15" s="1" t="s">
        <v>29</v>
      </c>
      <c r="G15" s="3">
        <v>5</v>
      </c>
      <c r="H15" s="1" t="s">
        <v>29</v>
      </c>
      <c r="I15" s="3">
        <v>5</v>
      </c>
      <c r="J15" s="4" t="s">
        <v>29</v>
      </c>
      <c r="K15" s="4" t="s">
        <v>29</v>
      </c>
      <c r="L15" s="7">
        <v>11.5</v>
      </c>
      <c r="M15" s="5">
        <f>IF(N(M14),SUM( 5+M14), 5)</f>
        <v>36</v>
      </c>
      <c r="N15" s="5">
        <f>IF(N(N14),SUM( 5+N14), 5)</f>
        <v>36</v>
      </c>
      <c r="O15" s="5">
        <f t="shared" si="0"/>
        <v>0</v>
      </c>
      <c r="P15" s="5">
        <f t="shared" si="1"/>
        <v>0</v>
      </c>
      <c r="Q15" s="5">
        <f>IF(N(Q14),SUM( 11.5+Q14), 11.5)</f>
        <v>367</v>
      </c>
      <c r="R15" s="8">
        <v>2.2999999999999998</v>
      </c>
      <c r="S15" s="6">
        <v>40962</v>
      </c>
      <c r="T15" s="1" t="s">
        <v>29</v>
      </c>
      <c r="U15" s="1" t="s">
        <v>29</v>
      </c>
      <c r="V15" s="1" t="s">
        <v>29</v>
      </c>
      <c r="W15" s="1" t="s">
        <v>33</v>
      </c>
      <c r="X15" s="1" t="s">
        <v>29</v>
      </c>
    </row>
    <row r="16" spans="1:24">
      <c r="A16" s="1" t="s">
        <v>70</v>
      </c>
      <c r="B16" s="1" t="s">
        <v>25</v>
      </c>
      <c r="C16" s="1" t="s">
        <v>71</v>
      </c>
      <c r="D16" s="1" t="s">
        <v>72</v>
      </c>
      <c r="E16" s="1" t="s">
        <v>28</v>
      </c>
      <c r="F16" s="1" t="s">
        <v>29</v>
      </c>
      <c r="G16" s="3">
        <v>1</v>
      </c>
      <c r="H16" s="1" t="s">
        <v>29</v>
      </c>
      <c r="I16" s="3">
        <v>1</v>
      </c>
      <c r="J16" s="4" t="s">
        <v>29</v>
      </c>
      <c r="K16" s="4" t="s">
        <v>29</v>
      </c>
      <c r="L16" s="7">
        <v>12</v>
      </c>
      <c r="M16" s="5">
        <f>IF(N(M15),SUM( 1+M15), 1)</f>
        <v>37</v>
      </c>
      <c r="N16" s="5">
        <f>IF(N(N15),SUM( 1+N15), 1)</f>
        <v>37</v>
      </c>
      <c r="O16" s="5">
        <f t="shared" si="0"/>
        <v>0</v>
      </c>
      <c r="P16" s="5">
        <f t="shared" si="1"/>
        <v>0</v>
      </c>
      <c r="Q16" s="5">
        <f>IF(N(Q15),SUM( 12+Q15), 12)</f>
        <v>379</v>
      </c>
      <c r="R16" s="7">
        <v>12</v>
      </c>
      <c r="S16" s="6">
        <v>40962</v>
      </c>
      <c r="T16" s="1" t="s">
        <v>29</v>
      </c>
      <c r="U16" s="1" t="s">
        <v>29</v>
      </c>
      <c r="V16" s="1" t="s">
        <v>29</v>
      </c>
      <c r="W16" s="1" t="s">
        <v>33</v>
      </c>
      <c r="X16" s="1" t="s">
        <v>29</v>
      </c>
    </row>
    <row r="17" spans="1:24">
      <c r="A17" s="1" t="s">
        <v>73</v>
      </c>
      <c r="B17" s="1" t="s">
        <v>25</v>
      </c>
      <c r="C17" s="1" t="s">
        <v>74</v>
      </c>
      <c r="D17" s="1" t="s">
        <v>75</v>
      </c>
      <c r="E17" s="1" t="s">
        <v>28</v>
      </c>
      <c r="F17" s="1" t="s">
        <v>29</v>
      </c>
      <c r="G17" s="3">
        <v>2</v>
      </c>
      <c r="H17" s="1" t="s">
        <v>29</v>
      </c>
      <c r="I17" s="3">
        <v>2</v>
      </c>
      <c r="J17" s="4" t="s">
        <v>29</v>
      </c>
      <c r="K17" s="4" t="s">
        <v>29</v>
      </c>
      <c r="L17" s="7">
        <v>28</v>
      </c>
      <c r="M17" s="5">
        <f>IF(N(M16),SUM( 2+M16), 2)</f>
        <v>39</v>
      </c>
      <c r="N17" s="5">
        <f>IF(N(N16),SUM( 2+N16), 2)</f>
        <v>39</v>
      </c>
      <c r="O17" s="5">
        <f t="shared" si="0"/>
        <v>0</v>
      </c>
      <c r="P17" s="5">
        <f t="shared" si="1"/>
        <v>0</v>
      </c>
      <c r="Q17" s="5">
        <f>IF(N(Q16),SUM( 28+Q16), 28)</f>
        <v>407</v>
      </c>
      <c r="R17" s="7">
        <v>14</v>
      </c>
      <c r="S17" s="6">
        <v>40962</v>
      </c>
      <c r="T17" s="1" t="s">
        <v>29</v>
      </c>
      <c r="U17" s="1" t="s">
        <v>29</v>
      </c>
      <c r="V17" s="1" t="s">
        <v>29</v>
      </c>
      <c r="W17" s="1" t="s">
        <v>33</v>
      </c>
      <c r="X17" s="1" t="s">
        <v>29</v>
      </c>
    </row>
    <row r="18" spans="1:24">
      <c r="A18" s="1" t="s">
        <v>76</v>
      </c>
      <c r="B18" s="1" t="s">
        <v>25</v>
      </c>
      <c r="C18" s="1" t="s">
        <v>77</v>
      </c>
      <c r="D18" s="1" t="s">
        <v>78</v>
      </c>
      <c r="E18" s="1" t="s">
        <v>28</v>
      </c>
      <c r="F18" s="1" t="s">
        <v>29</v>
      </c>
      <c r="G18" s="3">
        <v>1</v>
      </c>
      <c r="H18" s="1" t="s">
        <v>29</v>
      </c>
      <c r="I18" s="3">
        <v>1</v>
      </c>
      <c r="J18" s="4" t="s">
        <v>29</v>
      </c>
      <c r="K18" s="4" t="s">
        <v>29</v>
      </c>
      <c r="L18" s="7">
        <v>12</v>
      </c>
      <c r="M18" s="5">
        <f t="shared" ref="M18:N23" si="2">IF(N(M17),SUM( 1+M17), 1)</f>
        <v>40</v>
      </c>
      <c r="N18" s="5">
        <f t="shared" si="2"/>
        <v>40</v>
      </c>
      <c r="O18" s="5">
        <f t="shared" si="0"/>
        <v>0</v>
      </c>
      <c r="P18" s="5">
        <f t="shared" si="1"/>
        <v>0</v>
      </c>
      <c r="Q18" s="5">
        <f>IF(N(Q17),SUM( 12+Q17), 12)</f>
        <v>419</v>
      </c>
      <c r="R18" s="7">
        <v>12</v>
      </c>
      <c r="S18" s="6">
        <v>40962</v>
      </c>
      <c r="T18" s="1" t="s">
        <v>29</v>
      </c>
      <c r="U18" s="1" t="s">
        <v>29</v>
      </c>
      <c r="V18" s="1" t="s">
        <v>29</v>
      </c>
      <c r="W18" s="1" t="s">
        <v>33</v>
      </c>
      <c r="X18" s="1" t="s">
        <v>29</v>
      </c>
    </row>
    <row r="19" spans="1:24">
      <c r="A19" s="1" t="s">
        <v>79</v>
      </c>
      <c r="B19" s="1" t="s">
        <v>25</v>
      </c>
      <c r="C19" s="1" t="s">
        <v>80</v>
      </c>
      <c r="D19" s="1" t="s">
        <v>81</v>
      </c>
      <c r="E19" s="1" t="s">
        <v>28</v>
      </c>
      <c r="F19" s="1" t="s">
        <v>29</v>
      </c>
      <c r="G19" s="3">
        <v>1</v>
      </c>
      <c r="H19" s="1" t="s">
        <v>29</v>
      </c>
      <c r="I19" s="3">
        <v>1</v>
      </c>
      <c r="J19" s="4" t="s">
        <v>29</v>
      </c>
      <c r="K19" s="4" t="s">
        <v>29</v>
      </c>
      <c r="L19" s="7">
        <v>11</v>
      </c>
      <c r="M19" s="5">
        <f t="shared" si="2"/>
        <v>41</v>
      </c>
      <c r="N19" s="5">
        <f t="shared" si="2"/>
        <v>41</v>
      </c>
      <c r="O19" s="5">
        <f t="shared" si="0"/>
        <v>0</v>
      </c>
      <c r="P19" s="5">
        <f t="shared" si="1"/>
        <v>0</v>
      </c>
      <c r="Q19" s="5">
        <f>IF(N(Q18),SUM( 11+Q18), 11)</f>
        <v>430</v>
      </c>
      <c r="R19" s="7">
        <v>11</v>
      </c>
      <c r="S19" s="6">
        <v>40962</v>
      </c>
      <c r="T19" s="1" t="s">
        <v>29</v>
      </c>
      <c r="U19" s="1" t="s">
        <v>29</v>
      </c>
      <c r="V19" s="1" t="s">
        <v>29</v>
      </c>
      <c r="W19" s="1" t="s">
        <v>33</v>
      </c>
      <c r="X19" s="1" t="s">
        <v>29</v>
      </c>
    </row>
    <row r="20" spans="1:24">
      <c r="A20" s="1" t="s">
        <v>82</v>
      </c>
      <c r="B20" s="1" t="s">
        <v>25</v>
      </c>
      <c r="C20" s="1" t="s">
        <v>83</v>
      </c>
      <c r="D20" s="1" t="s">
        <v>84</v>
      </c>
      <c r="E20" s="1" t="s">
        <v>28</v>
      </c>
      <c r="F20" s="1" t="s">
        <v>29</v>
      </c>
      <c r="G20" s="3">
        <v>1</v>
      </c>
      <c r="H20" s="1" t="s">
        <v>29</v>
      </c>
      <c r="I20" s="3">
        <v>1</v>
      </c>
      <c r="J20" s="4" t="s">
        <v>29</v>
      </c>
      <c r="K20" s="4" t="s">
        <v>29</v>
      </c>
      <c r="L20" s="7">
        <v>85</v>
      </c>
      <c r="M20" s="5">
        <f t="shared" si="2"/>
        <v>42</v>
      </c>
      <c r="N20" s="5">
        <f t="shared" si="2"/>
        <v>42</v>
      </c>
      <c r="O20" s="5">
        <f t="shared" si="0"/>
        <v>0</v>
      </c>
      <c r="P20" s="5">
        <f t="shared" si="1"/>
        <v>0</v>
      </c>
      <c r="Q20" s="5">
        <f>IF(N(Q19),SUM( 85+Q19), 85)</f>
        <v>515</v>
      </c>
      <c r="R20" s="7">
        <v>85</v>
      </c>
      <c r="S20" s="6">
        <v>40962</v>
      </c>
      <c r="T20" s="1" t="s">
        <v>29</v>
      </c>
      <c r="U20" s="1" t="s">
        <v>29</v>
      </c>
      <c r="V20" s="1" t="s">
        <v>29</v>
      </c>
      <c r="W20" s="1" t="s">
        <v>33</v>
      </c>
      <c r="X20" s="1" t="s">
        <v>29</v>
      </c>
    </row>
    <row r="21" spans="1:24">
      <c r="A21" s="1" t="s">
        <v>85</v>
      </c>
      <c r="B21" s="1" t="s">
        <v>25</v>
      </c>
      <c r="C21" s="1" t="s">
        <v>86</v>
      </c>
      <c r="D21" s="1" t="s">
        <v>87</v>
      </c>
      <c r="E21" s="1" t="s">
        <v>28</v>
      </c>
      <c r="F21" s="1" t="s">
        <v>29</v>
      </c>
      <c r="G21" s="3">
        <v>1</v>
      </c>
      <c r="H21" s="1" t="s">
        <v>29</v>
      </c>
      <c r="I21" s="3">
        <v>1</v>
      </c>
      <c r="J21" s="4" t="s">
        <v>29</v>
      </c>
      <c r="K21" s="4" t="s">
        <v>29</v>
      </c>
      <c r="L21" s="7">
        <v>35</v>
      </c>
      <c r="M21" s="5">
        <f t="shared" si="2"/>
        <v>43</v>
      </c>
      <c r="N21" s="5">
        <f t="shared" si="2"/>
        <v>43</v>
      </c>
      <c r="O21" s="5">
        <f t="shared" si="0"/>
        <v>0</v>
      </c>
      <c r="P21" s="5">
        <f t="shared" si="1"/>
        <v>0</v>
      </c>
      <c r="Q21" s="5">
        <f>IF(N(Q20),SUM( 35+Q20), 35)</f>
        <v>550</v>
      </c>
      <c r="R21" s="7">
        <v>35</v>
      </c>
      <c r="S21" s="6">
        <v>40962</v>
      </c>
      <c r="T21" s="1" t="s">
        <v>29</v>
      </c>
      <c r="U21" s="1" t="s">
        <v>29</v>
      </c>
      <c r="V21" s="1" t="s">
        <v>29</v>
      </c>
      <c r="W21" s="1" t="s">
        <v>33</v>
      </c>
      <c r="X21" s="1" t="s">
        <v>29</v>
      </c>
    </row>
    <row r="22" spans="1:24">
      <c r="A22" s="1" t="s">
        <v>88</v>
      </c>
      <c r="B22" s="1" t="s">
        <v>25</v>
      </c>
      <c r="C22" s="1" t="s">
        <v>89</v>
      </c>
      <c r="D22" s="1" t="s">
        <v>90</v>
      </c>
      <c r="E22" s="1" t="s">
        <v>28</v>
      </c>
      <c r="F22" s="1" t="s">
        <v>29</v>
      </c>
      <c r="G22" s="3">
        <v>1</v>
      </c>
      <c r="H22" s="1" t="s">
        <v>29</v>
      </c>
      <c r="I22" s="3">
        <v>1</v>
      </c>
      <c r="J22" s="4" t="s">
        <v>29</v>
      </c>
      <c r="K22" s="4" t="s">
        <v>29</v>
      </c>
      <c r="L22" s="7">
        <v>32</v>
      </c>
      <c r="M22" s="5">
        <f t="shared" si="2"/>
        <v>44</v>
      </c>
      <c r="N22" s="5">
        <f t="shared" si="2"/>
        <v>44</v>
      </c>
      <c r="O22" s="5">
        <f t="shared" si="0"/>
        <v>0</v>
      </c>
      <c r="P22" s="5">
        <f t="shared" si="1"/>
        <v>0</v>
      </c>
      <c r="Q22" s="5">
        <f>IF(N(Q21),SUM( 32+Q21), 32)</f>
        <v>582</v>
      </c>
      <c r="R22" s="7">
        <v>32</v>
      </c>
      <c r="S22" s="6">
        <v>40962</v>
      </c>
      <c r="T22" s="1" t="s">
        <v>29</v>
      </c>
      <c r="U22" s="1" t="s">
        <v>29</v>
      </c>
      <c r="V22" s="1" t="s">
        <v>29</v>
      </c>
      <c r="W22" s="1" t="s">
        <v>33</v>
      </c>
      <c r="X22" s="1" t="s">
        <v>29</v>
      </c>
    </row>
    <row r="23" spans="1:24">
      <c r="A23" s="1" t="s">
        <v>91</v>
      </c>
      <c r="B23" s="1" t="s">
        <v>25</v>
      </c>
      <c r="C23" s="1" t="s">
        <v>92</v>
      </c>
      <c r="D23" s="1" t="s">
        <v>93</v>
      </c>
      <c r="E23" s="1" t="s">
        <v>28</v>
      </c>
      <c r="F23" s="1" t="s">
        <v>29</v>
      </c>
      <c r="G23" s="3">
        <v>1</v>
      </c>
      <c r="H23" s="1" t="s">
        <v>29</v>
      </c>
      <c r="I23" s="3">
        <v>1</v>
      </c>
      <c r="J23" s="4" t="s">
        <v>29</v>
      </c>
      <c r="K23" s="4" t="s">
        <v>29</v>
      </c>
      <c r="L23" s="7">
        <v>36</v>
      </c>
      <c r="M23" s="5">
        <f t="shared" si="2"/>
        <v>45</v>
      </c>
      <c r="N23" s="5">
        <f t="shared" si="2"/>
        <v>45</v>
      </c>
      <c r="O23" s="5">
        <f t="shared" si="0"/>
        <v>0</v>
      </c>
      <c r="P23" s="5">
        <f t="shared" si="1"/>
        <v>0</v>
      </c>
      <c r="Q23" s="5">
        <f>IF(N(Q22),SUM( 36+Q22), 36)</f>
        <v>618</v>
      </c>
      <c r="R23" s="7">
        <v>36</v>
      </c>
      <c r="S23" s="6">
        <v>40962</v>
      </c>
      <c r="T23" s="1" t="s">
        <v>29</v>
      </c>
      <c r="U23" s="1" t="s">
        <v>29</v>
      </c>
      <c r="V23" s="1" t="s">
        <v>29</v>
      </c>
      <c r="W23" s="1" t="s">
        <v>33</v>
      </c>
      <c r="X23" s="1" t="s">
        <v>29</v>
      </c>
    </row>
    <row r="24" spans="1:24">
      <c r="A24" s="1" t="s">
        <v>94</v>
      </c>
      <c r="B24" s="1" t="s">
        <v>25</v>
      </c>
      <c r="C24" s="1" t="s">
        <v>95</v>
      </c>
      <c r="D24" s="1" t="s">
        <v>96</v>
      </c>
      <c r="E24" s="1" t="s">
        <v>28</v>
      </c>
      <c r="F24" s="1" t="s">
        <v>29</v>
      </c>
      <c r="G24" s="3">
        <v>2</v>
      </c>
      <c r="H24" s="1" t="s">
        <v>29</v>
      </c>
      <c r="I24" s="3">
        <v>2</v>
      </c>
      <c r="J24" s="4" t="s">
        <v>29</v>
      </c>
      <c r="K24" s="4" t="s">
        <v>29</v>
      </c>
      <c r="L24" s="7">
        <v>40</v>
      </c>
      <c r="M24" s="5">
        <f>IF(N(M23),SUM( 2+M23), 2)</f>
        <v>47</v>
      </c>
      <c r="N24" s="5">
        <f>IF(N(N23),SUM( 2+N23), 2)</f>
        <v>47</v>
      </c>
      <c r="O24" s="5">
        <f t="shared" si="0"/>
        <v>0</v>
      </c>
      <c r="P24" s="5">
        <f t="shared" si="1"/>
        <v>0</v>
      </c>
      <c r="Q24" s="5">
        <f>IF(N(Q23),SUM( 40+Q23), 40)</f>
        <v>658</v>
      </c>
      <c r="R24" s="7">
        <v>20</v>
      </c>
      <c r="S24" s="6">
        <v>40962</v>
      </c>
      <c r="T24" s="1" t="s">
        <v>29</v>
      </c>
      <c r="U24" s="1" t="s">
        <v>29</v>
      </c>
      <c r="V24" s="1" t="s">
        <v>29</v>
      </c>
      <c r="W24" s="1" t="s">
        <v>33</v>
      </c>
      <c r="X24" s="1" t="s">
        <v>29</v>
      </c>
    </row>
    <row r="25" spans="1:24">
      <c r="A25" s="1" t="s">
        <v>97</v>
      </c>
      <c r="B25" s="1" t="s">
        <v>25</v>
      </c>
      <c r="C25" s="1" t="s">
        <v>98</v>
      </c>
      <c r="D25" s="1" t="s">
        <v>99</v>
      </c>
      <c r="E25" s="1" t="s">
        <v>28</v>
      </c>
      <c r="F25" s="1" t="s">
        <v>29</v>
      </c>
      <c r="G25" s="3">
        <v>1</v>
      </c>
      <c r="H25" s="1" t="s">
        <v>29</v>
      </c>
      <c r="I25" s="3">
        <v>1</v>
      </c>
      <c r="J25" s="4" t="s">
        <v>29</v>
      </c>
      <c r="K25" s="4" t="s">
        <v>29</v>
      </c>
      <c r="L25" s="7">
        <v>15</v>
      </c>
      <c r="M25" s="5">
        <f>IF(N(M24),SUM( 1+M24), 1)</f>
        <v>48</v>
      </c>
      <c r="N25" s="5">
        <f>IF(N(N24),SUM( 1+N24), 1)</f>
        <v>48</v>
      </c>
      <c r="O25" s="5">
        <f t="shared" si="0"/>
        <v>0</v>
      </c>
      <c r="P25" s="5">
        <f t="shared" si="1"/>
        <v>0</v>
      </c>
      <c r="Q25" s="5">
        <f>IF(N(Q24),SUM( 15+Q24), 15)</f>
        <v>673</v>
      </c>
      <c r="R25" s="7">
        <v>15</v>
      </c>
      <c r="S25" s="6">
        <v>40962</v>
      </c>
      <c r="T25" s="1" t="s">
        <v>29</v>
      </c>
      <c r="U25" s="1" t="s">
        <v>29</v>
      </c>
      <c r="V25" s="1" t="s">
        <v>29</v>
      </c>
      <c r="W25" s="1" t="s">
        <v>33</v>
      </c>
      <c r="X25" s="1" t="s">
        <v>29</v>
      </c>
    </row>
    <row r="26" spans="1:24">
      <c r="A26" s="1" t="s">
        <v>100</v>
      </c>
      <c r="B26" s="1" t="s">
        <v>25</v>
      </c>
      <c r="C26" s="1" t="s">
        <v>101</v>
      </c>
      <c r="D26" s="1" t="s">
        <v>102</v>
      </c>
      <c r="E26" s="1" t="s">
        <v>28</v>
      </c>
      <c r="F26" s="1" t="s">
        <v>29</v>
      </c>
      <c r="G26" s="3">
        <v>3</v>
      </c>
      <c r="H26" s="1" t="s">
        <v>29</v>
      </c>
      <c r="I26" s="3">
        <v>3</v>
      </c>
      <c r="J26" s="4" t="s">
        <v>29</v>
      </c>
      <c r="K26" s="4" t="s">
        <v>29</v>
      </c>
      <c r="L26" s="7">
        <v>39</v>
      </c>
      <c r="M26" s="5">
        <f>IF(N(M25),SUM( 3+M25), 3)</f>
        <v>51</v>
      </c>
      <c r="N26" s="5">
        <f>IF(N(N25),SUM( 3+N25), 3)</f>
        <v>51</v>
      </c>
      <c r="O26" s="5">
        <f t="shared" si="0"/>
        <v>0</v>
      </c>
      <c r="P26" s="5">
        <f t="shared" si="1"/>
        <v>0</v>
      </c>
      <c r="Q26" s="5">
        <f>IF(N(Q25),SUM( 39+Q25), 39)</f>
        <v>712</v>
      </c>
      <c r="R26" s="7">
        <v>13</v>
      </c>
      <c r="S26" s="6">
        <v>40962</v>
      </c>
      <c r="T26" s="1" t="s">
        <v>29</v>
      </c>
      <c r="U26" s="1" t="s">
        <v>29</v>
      </c>
      <c r="V26" s="1" t="s">
        <v>29</v>
      </c>
      <c r="W26" s="1" t="s">
        <v>33</v>
      </c>
      <c r="X26" s="1" t="s">
        <v>29</v>
      </c>
    </row>
    <row r="27" spans="1:24">
      <c r="A27" s="1" t="s">
        <v>103</v>
      </c>
      <c r="B27" s="1" t="s">
        <v>25</v>
      </c>
      <c r="C27" s="1" t="s">
        <v>104</v>
      </c>
      <c r="D27" s="1" t="s">
        <v>105</v>
      </c>
      <c r="E27" s="1" t="s">
        <v>28</v>
      </c>
      <c r="F27" s="1" t="s">
        <v>29</v>
      </c>
      <c r="G27" s="3">
        <v>3</v>
      </c>
      <c r="H27" s="1" t="s">
        <v>29</v>
      </c>
      <c r="I27" s="3">
        <v>3</v>
      </c>
      <c r="J27" s="4" t="s">
        <v>29</v>
      </c>
      <c r="K27" s="4" t="s">
        <v>29</v>
      </c>
      <c r="L27" s="4" t="s">
        <v>29</v>
      </c>
      <c r="M27" s="5">
        <f>IF(N(M26),SUM( 3+M26), 3)</f>
        <v>54</v>
      </c>
      <c r="N27" s="5">
        <f>IF(N(N26),SUM( 3+N26), 3)</f>
        <v>54</v>
      </c>
      <c r="O27" s="5">
        <f t="shared" si="0"/>
        <v>0</v>
      </c>
      <c r="P27" s="5">
        <f t="shared" si="1"/>
        <v>0</v>
      </c>
      <c r="Q27" s="5">
        <f>IF(N(Q26),SUM( 0+Q26), 0)</f>
        <v>712</v>
      </c>
      <c r="R27" s="4" t="s">
        <v>29</v>
      </c>
      <c r="S27" s="6">
        <v>41025</v>
      </c>
      <c r="T27" s="1" t="s">
        <v>29</v>
      </c>
      <c r="U27" s="1" t="s">
        <v>29</v>
      </c>
      <c r="V27" s="1" t="s">
        <v>29</v>
      </c>
      <c r="W27" s="1" t="s">
        <v>33</v>
      </c>
      <c r="X27" s="1" t="s">
        <v>29</v>
      </c>
    </row>
    <row r="28" spans="1:24">
      <c r="A28" s="1" t="s">
        <v>106</v>
      </c>
      <c r="B28" s="1" t="s">
        <v>25</v>
      </c>
      <c r="C28" s="1" t="s">
        <v>107</v>
      </c>
      <c r="D28" s="1" t="s">
        <v>108</v>
      </c>
      <c r="E28" s="1" t="s">
        <v>28</v>
      </c>
      <c r="F28" s="1" t="s">
        <v>29</v>
      </c>
      <c r="G28" s="3">
        <v>2</v>
      </c>
      <c r="H28" s="1" t="s">
        <v>29</v>
      </c>
      <c r="I28" s="3">
        <v>2</v>
      </c>
      <c r="J28" s="4" t="s">
        <v>29</v>
      </c>
      <c r="K28" s="4" t="s">
        <v>29</v>
      </c>
      <c r="L28" s="7">
        <v>50</v>
      </c>
      <c r="M28" s="5">
        <f>IF(N(M27),SUM( 2+M27), 2)</f>
        <v>56</v>
      </c>
      <c r="N28" s="5">
        <f>IF(N(N27),SUM( 2+N27), 2)</f>
        <v>56</v>
      </c>
      <c r="O28" s="5">
        <f t="shared" si="0"/>
        <v>0</v>
      </c>
      <c r="P28" s="5">
        <f t="shared" si="1"/>
        <v>0</v>
      </c>
      <c r="Q28" s="5">
        <f>IF(N(Q27),SUM( 50+Q27), 50)</f>
        <v>762</v>
      </c>
      <c r="R28" s="7">
        <v>25</v>
      </c>
      <c r="S28" s="6">
        <v>41025</v>
      </c>
      <c r="T28" s="1" t="s">
        <v>29</v>
      </c>
      <c r="U28" s="1" t="s">
        <v>29</v>
      </c>
      <c r="V28" s="1" t="s">
        <v>29</v>
      </c>
      <c r="W28" s="1" t="s">
        <v>33</v>
      </c>
      <c r="X28" s="1" t="s">
        <v>29</v>
      </c>
    </row>
    <row r="29" spans="1:24">
      <c r="A29" s="1" t="s">
        <v>109</v>
      </c>
      <c r="B29" s="1" t="s">
        <v>25</v>
      </c>
      <c r="C29" s="1" t="s">
        <v>110</v>
      </c>
      <c r="D29" s="1" t="s">
        <v>111</v>
      </c>
      <c r="E29" s="1" t="s">
        <v>28</v>
      </c>
      <c r="F29" s="1" t="s">
        <v>29</v>
      </c>
      <c r="G29" s="3">
        <v>1</v>
      </c>
      <c r="H29" s="1" t="s">
        <v>29</v>
      </c>
      <c r="I29" s="3">
        <v>1</v>
      </c>
      <c r="J29" s="4" t="s">
        <v>29</v>
      </c>
      <c r="K29" s="4" t="s">
        <v>29</v>
      </c>
      <c r="L29" s="4" t="s">
        <v>29</v>
      </c>
      <c r="M29" s="5">
        <f t="shared" ref="M29:N34" si="3">IF(N(M28),SUM( 1+M28), 1)</f>
        <v>57</v>
      </c>
      <c r="N29" s="5">
        <f t="shared" si="3"/>
        <v>57</v>
      </c>
      <c r="O29" s="5">
        <f t="shared" si="0"/>
        <v>0</v>
      </c>
      <c r="P29" s="5">
        <f t="shared" si="1"/>
        <v>0</v>
      </c>
      <c r="Q29" s="5">
        <f>IF(N(Q28),SUM( 0+Q28), 0)</f>
        <v>762</v>
      </c>
      <c r="R29" s="4" t="s">
        <v>29</v>
      </c>
      <c r="S29" s="6">
        <v>41025</v>
      </c>
      <c r="T29" s="1" t="s">
        <v>29</v>
      </c>
      <c r="U29" s="1" t="s">
        <v>29</v>
      </c>
      <c r="V29" s="1" t="s">
        <v>29</v>
      </c>
      <c r="W29" s="1" t="s">
        <v>33</v>
      </c>
      <c r="X29" s="1" t="s">
        <v>29</v>
      </c>
    </row>
    <row r="30" spans="1:24">
      <c r="A30" s="1" t="s">
        <v>112</v>
      </c>
      <c r="B30" s="1" t="s">
        <v>25</v>
      </c>
      <c r="C30" s="1" t="s">
        <v>113</v>
      </c>
      <c r="D30" s="1" t="s">
        <v>114</v>
      </c>
      <c r="E30" s="1" t="s">
        <v>28</v>
      </c>
      <c r="F30" s="1" t="s">
        <v>29</v>
      </c>
      <c r="G30" s="3">
        <v>1</v>
      </c>
      <c r="H30" s="1" t="s">
        <v>29</v>
      </c>
      <c r="I30" s="3">
        <v>1</v>
      </c>
      <c r="J30" s="4" t="s">
        <v>29</v>
      </c>
      <c r="K30" s="4" t="s">
        <v>29</v>
      </c>
      <c r="L30" s="7">
        <v>20</v>
      </c>
      <c r="M30" s="5">
        <f t="shared" si="3"/>
        <v>58</v>
      </c>
      <c r="N30" s="5">
        <f t="shared" si="3"/>
        <v>58</v>
      </c>
      <c r="O30" s="5">
        <f t="shared" si="0"/>
        <v>0</v>
      </c>
      <c r="P30" s="5">
        <f t="shared" si="1"/>
        <v>0</v>
      </c>
      <c r="Q30" s="5">
        <f>IF(N(Q29),SUM( 20+Q29), 20)</f>
        <v>782</v>
      </c>
      <c r="R30" s="7">
        <v>20</v>
      </c>
      <c r="S30" s="6">
        <v>41025</v>
      </c>
      <c r="T30" s="1" t="s">
        <v>29</v>
      </c>
      <c r="U30" s="1" t="s">
        <v>29</v>
      </c>
      <c r="V30" s="1" t="s">
        <v>29</v>
      </c>
      <c r="W30" s="1" t="s">
        <v>33</v>
      </c>
      <c r="X30" s="1" t="s">
        <v>29</v>
      </c>
    </row>
    <row r="31" spans="1:24">
      <c r="A31" s="1" t="s">
        <v>115</v>
      </c>
      <c r="B31" s="1" t="s">
        <v>25</v>
      </c>
      <c r="C31" s="1" t="s">
        <v>116</v>
      </c>
      <c r="D31" s="1" t="s">
        <v>117</v>
      </c>
      <c r="E31" s="1" t="s">
        <v>28</v>
      </c>
      <c r="F31" s="1" t="s">
        <v>29</v>
      </c>
      <c r="G31" s="3">
        <v>1</v>
      </c>
      <c r="H31" s="1" t="s">
        <v>29</v>
      </c>
      <c r="I31" s="3">
        <v>1</v>
      </c>
      <c r="J31" s="4" t="s">
        <v>29</v>
      </c>
      <c r="K31" s="4" t="s">
        <v>29</v>
      </c>
      <c r="L31" s="7">
        <v>20</v>
      </c>
      <c r="M31" s="5">
        <f t="shared" si="3"/>
        <v>59</v>
      </c>
      <c r="N31" s="5">
        <f t="shared" si="3"/>
        <v>59</v>
      </c>
      <c r="O31" s="5">
        <f t="shared" si="0"/>
        <v>0</v>
      </c>
      <c r="P31" s="5">
        <f t="shared" si="1"/>
        <v>0</v>
      </c>
      <c r="Q31" s="5">
        <f>IF(N(Q30),SUM( 20+Q30), 20)</f>
        <v>802</v>
      </c>
      <c r="R31" s="7">
        <v>20</v>
      </c>
      <c r="S31" s="6">
        <v>41025</v>
      </c>
      <c r="T31" s="1" t="s">
        <v>29</v>
      </c>
      <c r="U31" s="1" t="s">
        <v>29</v>
      </c>
      <c r="V31" s="1" t="s">
        <v>29</v>
      </c>
      <c r="W31" s="1" t="s">
        <v>33</v>
      </c>
      <c r="X31" s="1" t="s">
        <v>29</v>
      </c>
    </row>
    <row r="32" spans="1:24">
      <c r="A32" s="1" t="s">
        <v>118</v>
      </c>
      <c r="B32" s="1" t="s">
        <v>25</v>
      </c>
      <c r="C32" s="1" t="s">
        <v>119</v>
      </c>
      <c r="D32" s="1" t="s">
        <v>120</v>
      </c>
      <c r="E32" s="1" t="s">
        <v>28</v>
      </c>
      <c r="F32" s="1" t="s">
        <v>29</v>
      </c>
      <c r="G32" s="3">
        <v>1</v>
      </c>
      <c r="H32" s="1" t="s">
        <v>29</v>
      </c>
      <c r="I32" s="3">
        <v>1</v>
      </c>
      <c r="J32" s="4" t="s">
        <v>29</v>
      </c>
      <c r="K32" s="4" t="s">
        <v>29</v>
      </c>
      <c r="L32" s="7">
        <v>24</v>
      </c>
      <c r="M32" s="5">
        <f t="shared" si="3"/>
        <v>60</v>
      </c>
      <c r="N32" s="5">
        <f t="shared" si="3"/>
        <v>60</v>
      </c>
      <c r="O32" s="5">
        <f t="shared" si="0"/>
        <v>0</v>
      </c>
      <c r="P32" s="5">
        <f t="shared" si="1"/>
        <v>0</v>
      </c>
      <c r="Q32" s="5">
        <f>IF(N(Q31),SUM( 24+Q31), 24)</f>
        <v>826</v>
      </c>
      <c r="R32" s="7">
        <v>24</v>
      </c>
      <c r="S32" s="6">
        <v>41025</v>
      </c>
      <c r="T32" s="1" t="s">
        <v>29</v>
      </c>
      <c r="U32" s="1" t="s">
        <v>29</v>
      </c>
      <c r="V32" s="1" t="s">
        <v>29</v>
      </c>
      <c r="W32" s="1" t="s">
        <v>33</v>
      </c>
      <c r="X32" s="1" t="s">
        <v>29</v>
      </c>
    </row>
    <row r="33" spans="1:24">
      <c r="A33" s="1" t="s">
        <v>121</v>
      </c>
      <c r="B33" s="1" t="s">
        <v>25</v>
      </c>
      <c r="C33" s="1" t="s">
        <v>122</v>
      </c>
      <c r="D33" s="1" t="s">
        <v>123</v>
      </c>
      <c r="E33" s="1" t="s">
        <v>28</v>
      </c>
      <c r="F33" s="1" t="s">
        <v>29</v>
      </c>
      <c r="G33" s="3">
        <v>1</v>
      </c>
      <c r="H33" s="1" t="s">
        <v>29</v>
      </c>
      <c r="I33" s="3">
        <v>1</v>
      </c>
      <c r="J33" s="4" t="s">
        <v>29</v>
      </c>
      <c r="K33" s="4" t="s">
        <v>29</v>
      </c>
      <c r="L33" s="7">
        <v>13</v>
      </c>
      <c r="M33" s="5">
        <f t="shared" si="3"/>
        <v>61</v>
      </c>
      <c r="N33" s="5">
        <f t="shared" si="3"/>
        <v>61</v>
      </c>
      <c r="O33" s="5">
        <f t="shared" si="0"/>
        <v>0</v>
      </c>
      <c r="P33" s="5">
        <f t="shared" si="1"/>
        <v>0</v>
      </c>
      <c r="Q33" s="5">
        <f>IF(N(Q32),SUM( 13+Q32), 13)</f>
        <v>839</v>
      </c>
      <c r="R33" s="7">
        <v>13</v>
      </c>
      <c r="S33" s="6">
        <v>41025</v>
      </c>
      <c r="T33" s="1" t="s">
        <v>29</v>
      </c>
      <c r="U33" s="1" t="s">
        <v>29</v>
      </c>
      <c r="V33" s="1" t="s">
        <v>29</v>
      </c>
      <c r="W33" s="1" t="s">
        <v>33</v>
      </c>
      <c r="X33" s="1" t="s">
        <v>29</v>
      </c>
    </row>
    <row r="34" spans="1:24">
      <c r="A34" s="1" t="s">
        <v>124</v>
      </c>
      <c r="B34" s="1" t="s">
        <v>25</v>
      </c>
      <c r="C34" s="1" t="s">
        <v>125</v>
      </c>
      <c r="D34" s="1" t="s">
        <v>126</v>
      </c>
      <c r="E34" s="1" t="s">
        <v>28</v>
      </c>
      <c r="F34" s="1" t="s">
        <v>29</v>
      </c>
      <c r="G34" s="3">
        <v>1</v>
      </c>
      <c r="H34" s="1" t="s">
        <v>29</v>
      </c>
      <c r="I34" s="3">
        <v>1</v>
      </c>
      <c r="J34" s="4" t="s">
        <v>29</v>
      </c>
      <c r="K34" s="4" t="s">
        <v>29</v>
      </c>
      <c r="L34" s="7">
        <v>15</v>
      </c>
      <c r="M34" s="5">
        <f t="shared" si="3"/>
        <v>62</v>
      </c>
      <c r="N34" s="5">
        <f t="shared" si="3"/>
        <v>62</v>
      </c>
      <c r="O34" s="5">
        <f t="shared" si="0"/>
        <v>0</v>
      </c>
      <c r="P34" s="5">
        <f t="shared" si="1"/>
        <v>0</v>
      </c>
      <c r="Q34" s="5">
        <f>IF(N(Q33),SUM( 15+Q33), 15)</f>
        <v>854</v>
      </c>
      <c r="R34" s="7">
        <v>15</v>
      </c>
      <c r="S34" s="6">
        <v>41025</v>
      </c>
      <c r="T34" s="1" t="s">
        <v>29</v>
      </c>
      <c r="U34" s="1" t="s">
        <v>29</v>
      </c>
      <c r="V34" s="1" t="s">
        <v>29</v>
      </c>
      <c r="W34" s="1" t="s">
        <v>33</v>
      </c>
      <c r="X34" s="1" t="s">
        <v>29</v>
      </c>
    </row>
    <row r="35" spans="1:24">
      <c r="A35" s="1" t="s">
        <v>127</v>
      </c>
      <c r="B35" s="1" t="s">
        <v>25</v>
      </c>
      <c r="C35" s="1" t="s">
        <v>128</v>
      </c>
      <c r="D35" s="1" t="s">
        <v>129</v>
      </c>
      <c r="E35" s="1" t="s">
        <v>28</v>
      </c>
      <c r="F35" s="1" t="s">
        <v>29</v>
      </c>
      <c r="G35" s="9">
        <v>12</v>
      </c>
      <c r="H35" s="1" t="s">
        <v>29</v>
      </c>
      <c r="I35" s="9">
        <v>12</v>
      </c>
      <c r="J35" s="4" t="s">
        <v>29</v>
      </c>
      <c r="K35" s="4" t="s">
        <v>29</v>
      </c>
      <c r="L35" s="7">
        <v>18</v>
      </c>
      <c r="M35" s="5">
        <f>IF(N(M34),SUM( 12+M34), 12)</f>
        <v>74</v>
      </c>
      <c r="N35" s="5">
        <f>IF(N(N34),SUM( 12+N34), 12)</f>
        <v>74</v>
      </c>
      <c r="O35" s="5">
        <f t="shared" ref="O35:O66" si="4">IF(N(O34),SUM( 0+O34), 0)</f>
        <v>0</v>
      </c>
      <c r="P35" s="5">
        <f t="shared" ref="P35:P66" si="5">IF(N(P34),SUM( 0+P34), 0)</f>
        <v>0</v>
      </c>
      <c r="Q35" s="5">
        <f>IF(N(Q34),SUM( 18+Q34), 18)</f>
        <v>872</v>
      </c>
      <c r="R35" s="8">
        <v>1.5</v>
      </c>
      <c r="S35" s="6">
        <v>41025</v>
      </c>
      <c r="T35" s="1" t="s">
        <v>29</v>
      </c>
      <c r="U35" s="1" t="s">
        <v>29</v>
      </c>
      <c r="V35" s="1" t="s">
        <v>29</v>
      </c>
      <c r="W35" s="1" t="s">
        <v>33</v>
      </c>
      <c r="X35" s="1" t="s">
        <v>29</v>
      </c>
    </row>
    <row r="36" spans="1:24">
      <c r="A36" s="1" t="s">
        <v>130</v>
      </c>
      <c r="B36" s="1" t="s">
        <v>25</v>
      </c>
      <c r="C36" s="1" t="s">
        <v>128</v>
      </c>
      <c r="D36" s="1" t="s">
        <v>129</v>
      </c>
      <c r="E36" s="1" t="s">
        <v>28</v>
      </c>
      <c r="F36" s="1" t="s">
        <v>29</v>
      </c>
      <c r="G36" s="3">
        <v>2</v>
      </c>
      <c r="H36" s="1" t="s">
        <v>29</v>
      </c>
      <c r="I36" s="3">
        <v>2</v>
      </c>
      <c r="J36" s="4" t="s">
        <v>29</v>
      </c>
      <c r="K36" s="4" t="s">
        <v>29</v>
      </c>
      <c r="L36" s="4" t="s">
        <v>29</v>
      </c>
      <c r="M36" s="5">
        <f>IF(N(M35),SUM( 2+M35), 2)</f>
        <v>76</v>
      </c>
      <c r="N36" s="5">
        <f>IF(N(N35),SUM( 2+N35), 2)</f>
        <v>76</v>
      </c>
      <c r="O36" s="5">
        <f t="shared" si="4"/>
        <v>0</v>
      </c>
      <c r="P36" s="5">
        <f t="shared" si="5"/>
        <v>0</v>
      </c>
      <c r="Q36" s="5">
        <f>IF(N(Q35),SUM( 0+Q35), 0)</f>
        <v>872</v>
      </c>
      <c r="R36" s="4" t="s">
        <v>29</v>
      </c>
      <c r="S36" s="6">
        <v>41025</v>
      </c>
      <c r="T36" s="1" t="s">
        <v>29</v>
      </c>
      <c r="U36" s="1" t="s">
        <v>29</v>
      </c>
      <c r="V36" s="1" t="s">
        <v>29</v>
      </c>
      <c r="W36" s="1" t="s">
        <v>33</v>
      </c>
      <c r="X36" s="1" t="s">
        <v>29</v>
      </c>
    </row>
    <row r="37" spans="1:24">
      <c r="A37" s="1" t="s">
        <v>131</v>
      </c>
      <c r="B37" s="1" t="s">
        <v>25</v>
      </c>
      <c r="C37" s="1" t="s">
        <v>132</v>
      </c>
      <c r="D37" s="1" t="s">
        <v>133</v>
      </c>
      <c r="E37" s="1" t="s">
        <v>28</v>
      </c>
      <c r="F37" s="1" t="s">
        <v>29</v>
      </c>
      <c r="G37" s="3">
        <v>1</v>
      </c>
      <c r="H37" s="1" t="s">
        <v>29</v>
      </c>
      <c r="I37" s="3">
        <v>1</v>
      </c>
      <c r="J37" s="4" t="s">
        <v>29</v>
      </c>
      <c r="K37" s="4" t="s">
        <v>29</v>
      </c>
      <c r="L37" s="7">
        <v>10</v>
      </c>
      <c r="M37" s="5">
        <f t="shared" ref="M37:N41" si="6">IF(N(M36),SUM( 1+M36), 1)</f>
        <v>77</v>
      </c>
      <c r="N37" s="5">
        <f t="shared" si="6"/>
        <v>77</v>
      </c>
      <c r="O37" s="5">
        <f t="shared" si="4"/>
        <v>0</v>
      </c>
      <c r="P37" s="5">
        <f t="shared" si="5"/>
        <v>0</v>
      </c>
      <c r="Q37" s="5">
        <f>IF(N(Q36),SUM( 10+Q36), 10)</f>
        <v>882</v>
      </c>
      <c r="R37" s="7">
        <v>10</v>
      </c>
      <c r="S37" s="6">
        <v>41025</v>
      </c>
      <c r="T37" s="1" t="s">
        <v>29</v>
      </c>
      <c r="U37" s="1" t="s">
        <v>29</v>
      </c>
      <c r="V37" s="1" t="s">
        <v>29</v>
      </c>
      <c r="W37" s="1" t="s">
        <v>33</v>
      </c>
      <c r="X37" s="1" t="s">
        <v>29</v>
      </c>
    </row>
    <row r="38" spans="1:24">
      <c r="A38" s="1" t="s">
        <v>134</v>
      </c>
      <c r="B38" s="1" t="s">
        <v>25</v>
      </c>
      <c r="C38" s="1" t="s">
        <v>135</v>
      </c>
      <c r="D38" s="1" t="s">
        <v>136</v>
      </c>
      <c r="E38" s="1" t="s">
        <v>28</v>
      </c>
      <c r="F38" s="1" t="s">
        <v>29</v>
      </c>
      <c r="G38" s="3">
        <v>1</v>
      </c>
      <c r="H38" s="1" t="s">
        <v>29</v>
      </c>
      <c r="I38" s="3">
        <v>1</v>
      </c>
      <c r="J38" s="4" t="s">
        <v>29</v>
      </c>
      <c r="K38" s="4" t="s">
        <v>29</v>
      </c>
      <c r="L38" s="7">
        <v>14</v>
      </c>
      <c r="M38" s="5">
        <f t="shared" si="6"/>
        <v>78</v>
      </c>
      <c r="N38" s="5">
        <f t="shared" si="6"/>
        <v>78</v>
      </c>
      <c r="O38" s="5">
        <f t="shared" si="4"/>
        <v>0</v>
      </c>
      <c r="P38" s="5">
        <f t="shared" si="5"/>
        <v>0</v>
      </c>
      <c r="Q38" s="5">
        <f>IF(N(Q37),SUM( 14+Q37), 14)</f>
        <v>896</v>
      </c>
      <c r="R38" s="7">
        <v>14</v>
      </c>
      <c r="S38" s="6">
        <v>41025</v>
      </c>
      <c r="T38" s="1" t="s">
        <v>29</v>
      </c>
      <c r="U38" s="1" t="s">
        <v>29</v>
      </c>
      <c r="V38" s="1" t="s">
        <v>29</v>
      </c>
      <c r="W38" s="1" t="s">
        <v>33</v>
      </c>
      <c r="X38" s="1" t="s">
        <v>29</v>
      </c>
    </row>
    <row r="39" spans="1:24">
      <c r="A39" s="1" t="s">
        <v>137</v>
      </c>
      <c r="B39" s="1" t="s">
        <v>25</v>
      </c>
      <c r="C39" s="1" t="s">
        <v>138</v>
      </c>
      <c r="D39" s="1" t="s">
        <v>139</v>
      </c>
      <c r="E39" s="1" t="s">
        <v>28</v>
      </c>
      <c r="F39" s="1" t="s">
        <v>29</v>
      </c>
      <c r="G39" s="3">
        <v>1</v>
      </c>
      <c r="H39" s="1" t="s">
        <v>29</v>
      </c>
      <c r="I39" s="3">
        <v>1</v>
      </c>
      <c r="J39" s="4" t="s">
        <v>29</v>
      </c>
      <c r="K39" s="4" t="s">
        <v>29</v>
      </c>
      <c r="L39" s="8">
        <v>7</v>
      </c>
      <c r="M39" s="5">
        <f t="shared" si="6"/>
        <v>79</v>
      </c>
      <c r="N39" s="5">
        <f t="shared" si="6"/>
        <v>79</v>
      </c>
      <c r="O39" s="5">
        <f t="shared" si="4"/>
        <v>0</v>
      </c>
      <c r="P39" s="5">
        <f t="shared" si="5"/>
        <v>0</v>
      </c>
      <c r="Q39" s="5">
        <f>IF(N(Q38),SUM( 7+Q38), 7)</f>
        <v>903</v>
      </c>
      <c r="R39" s="8">
        <v>7</v>
      </c>
      <c r="S39" s="6">
        <v>41025</v>
      </c>
      <c r="T39" s="1" t="s">
        <v>29</v>
      </c>
      <c r="U39" s="1" t="s">
        <v>29</v>
      </c>
      <c r="V39" s="1" t="s">
        <v>29</v>
      </c>
      <c r="W39" s="1" t="s">
        <v>33</v>
      </c>
      <c r="X39" s="1" t="s">
        <v>29</v>
      </c>
    </row>
    <row r="40" spans="1:24">
      <c r="A40" s="1" t="s">
        <v>140</v>
      </c>
      <c r="B40" s="1" t="s">
        <v>25</v>
      </c>
      <c r="C40" s="1" t="s">
        <v>141</v>
      </c>
      <c r="D40" s="1" t="s">
        <v>142</v>
      </c>
      <c r="E40" s="1" t="s">
        <v>28</v>
      </c>
      <c r="F40" s="1" t="s">
        <v>29</v>
      </c>
      <c r="G40" s="3">
        <v>1</v>
      </c>
      <c r="H40" s="1" t="s">
        <v>29</v>
      </c>
      <c r="I40" s="3">
        <v>1</v>
      </c>
      <c r="J40" s="4" t="s">
        <v>29</v>
      </c>
      <c r="K40" s="4" t="s">
        <v>29</v>
      </c>
      <c r="L40" s="7">
        <v>12.5</v>
      </c>
      <c r="M40" s="5">
        <f t="shared" si="6"/>
        <v>80</v>
      </c>
      <c r="N40" s="5">
        <f t="shared" si="6"/>
        <v>80</v>
      </c>
      <c r="O40" s="5">
        <f t="shared" si="4"/>
        <v>0</v>
      </c>
      <c r="P40" s="5">
        <f t="shared" si="5"/>
        <v>0</v>
      </c>
      <c r="Q40" s="5">
        <f>IF(N(Q39),SUM( 12.5+Q39), 12.5)</f>
        <v>915.5</v>
      </c>
      <c r="R40" s="7">
        <v>12.5</v>
      </c>
      <c r="S40" s="6">
        <v>41025</v>
      </c>
      <c r="T40" s="1" t="s">
        <v>29</v>
      </c>
      <c r="U40" s="1" t="s">
        <v>29</v>
      </c>
      <c r="V40" s="1" t="s">
        <v>29</v>
      </c>
      <c r="W40" s="1" t="s">
        <v>33</v>
      </c>
      <c r="X40" s="1" t="s">
        <v>29</v>
      </c>
    </row>
    <row r="41" spans="1:24">
      <c r="A41" s="1" t="s">
        <v>143</v>
      </c>
      <c r="B41" s="1" t="s">
        <v>25</v>
      </c>
      <c r="C41" s="1" t="s">
        <v>144</v>
      </c>
      <c r="D41" s="1" t="s">
        <v>145</v>
      </c>
      <c r="E41" s="1" t="s">
        <v>28</v>
      </c>
      <c r="F41" s="1" t="s">
        <v>29</v>
      </c>
      <c r="G41" s="3">
        <v>1</v>
      </c>
      <c r="H41" s="1" t="s">
        <v>29</v>
      </c>
      <c r="I41" s="3">
        <v>1</v>
      </c>
      <c r="J41" s="4" t="s">
        <v>29</v>
      </c>
      <c r="K41" s="4" t="s">
        <v>29</v>
      </c>
      <c r="L41" s="7">
        <v>12.5</v>
      </c>
      <c r="M41" s="5">
        <f t="shared" si="6"/>
        <v>81</v>
      </c>
      <c r="N41" s="5">
        <f t="shared" si="6"/>
        <v>81</v>
      </c>
      <c r="O41" s="5">
        <f t="shared" si="4"/>
        <v>0</v>
      </c>
      <c r="P41" s="5">
        <f t="shared" si="5"/>
        <v>0</v>
      </c>
      <c r="Q41" s="5">
        <f>IF(N(Q40),SUM( 12.5+Q40), 12.5)</f>
        <v>928</v>
      </c>
      <c r="R41" s="7">
        <v>12.5</v>
      </c>
      <c r="S41" s="6">
        <v>41025</v>
      </c>
      <c r="T41" s="1" t="s">
        <v>29</v>
      </c>
      <c r="U41" s="1" t="s">
        <v>29</v>
      </c>
      <c r="V41" s="1" t="s">
        <v>29</v>
      </c>
      <c r="W41" s="1" t="s">
        <v>33</v>
      </c>
      <c r="X41" s="1" t="s">
        <v>29</v>
      </c>
    </row>
    <row r="42" spans="1:24">
      <c r="A42" s="1" t="s">
        <v>146</v>
      </c>
      <c r="B42" s="1" t="s">
        <v>25</v>
      </c>
      <c r="C42" s="1" t="s">
        <v>147</v>
      </c>
      <c r="D42" s="1" t="s">
        <v>148</v>
      </c>
      <c r="E42" s="1" t="s">
        <v>28</v>
      </c>
      <c r="F42" s="1" t="s">
        <v>29</v>
      </c>
      <c r="G42" s="3">
        <v>3</v>
      </c>
      <c r="H42" s="1" t="s">
        <v>29</v>
      </c>
      <c r="I42" s="3">
        <v>3</v>
      </c>
      <c r="J42" s="4" t="s">
        <v>29</v>
      </c>
      <c r="K42" s="4" t="s">
        <v>29</v>
      </c>
      <c r="L42" s="4" t="s">
        <v>29</v>
      </c>
      <c r="M42" s="5">
        <f>IF(N(M41),SUM( 3+M41), 3)</f>
        <v>84</v>
      </c>
      <c r="N42" s="5">
        <f>IF(N(N41),SUM( 3+N41), 3)</f>
        <v>84</v>
      </c>
      <c r="O42" s="5">
        <f t="shared" si="4"/>
        <v>0</v>
      </c>
      <c r="P42" s="5">
        <f t="shared" si="5"/>
        <v>0</v>
      </c>
      <c r="Q42" s="5">
        <f>IF(N(Q41),SUM( 0+Q41), 0)</f>
        <v>928</v>
      </c>
      <c r="R42" s="4" t="s">
        <v>29</v>
      </c>
      <c r="S42" s="6">
        <v>41025</v>
      </c>
      <c r="T42" s="1" t="s">
        <v>29</v>
      </c>
      <c r="U42" s="1" t="s">
        <v>29</v>
      </c>
      <c r="V42" s="1" t="s">
        <v>29</v>
      </c>
      <c r="W42" s="1" t="s">
        <v>33</v>
      </c>
      <c r="X42" s="1" t="s">
        <v>29</v>
      </c>
    </row>
    <row r="43" spans="1:24">
      <c r="A43" s="1" t="s">
        <v>149</v>
      </c>
      <c r="B43" s="1" t="s">
        <v>25</v>
      </c>
      <c r="C43" s="1" t="s">
        <v>150</v>
      </c>
      <c r="D43" s="1" t="s">
        <v>151</v>
      </c>
      <c r="E43" s="1" t="s">
        <v>28</v>
      </c>
      <c r="F43" s="1" t="s">
        <v>29</v>
      </c>
      <c r="G43" s="3">
        <v>2</v>
      </c>
      <c r="H43" s="1" t="s">
        <v>29</v>
      </c>
      <c r="I43" s="3">
        <v>2</v>
      </c>
      <c r="J43" s="4" t="s">
        <v>29</v>
      </c>
      <c r="K43" s="4" t="s">
        <v>29</v>
      </c>
      <c r="L43" s="4" t="s">
        <v>29</v>
      </c>
      <c r="M43" s="5">
        <f>IF(N(M42),SUM( 2+M42), 2)</f>
        <v>86</v>
      </c>
      <c r="N43" s="5">
        <f>IF(N(N42),SUM( 2+N42), 2)</f>
        <v>86</v>
      </c>
      <c r="O43" s="5">
        <f t="shared" si="4"/>
        <v>0</v>
      </c>
      <c r="P43" s="5">
        <f t="shared" si="5"/>
        <v>0</v>
      </c>
      <c r="Q43" s="5">
        <f>IF(N(Q42),SUM( 0+Q42), 0)</f>
        <v>928</v>
      </c>
      <c r="R43" s="4" t="s">
        <v>29</v>
      </c>
      <c r="S43" s="6">
        <v>41025</v>
      </c>
      <c r="T43" s="1" t="s">
        <v>29</v>
      </c>
      <c r="U43" s="1" t="s">
        <v>29</v>
      </c>
      <c r="V43" s="1" t="s">
        <v>29</v>
      </c>
      <c r="W43" s="1" t="s">
        <v>33</v>
      </c>
      <c r="X43" s="1" t="s">
        <v>29</v>
      </c>
    </row>
    <row r="44" spans="1:24">
      <c r="A44" s="1" t="s">
        <v>152</v>
      </c>
      <c r="B44" s="1" t="s">
        <v>25</v>
      </c>
      <c r="C44" s="1" t="s">
        <v>153</v>
      </c>
      <c r="D44" s="1" t="s">
        <v>154</v>
      </c>
      <c r="E44" s="1" t="s">
        <v>28</v>
      </c>
      <c r="F44" s="1" t="s">
        <v>29</v>
      </c>
      <c r="G44" s="3">
        <v>3</v>
      </c>
      <c r="H44" s="1" t="s">
        <v>29</v>
      </c>
      <c r="I44" s="3">
        <v>3</v>
      </c>
      <c r="J44" s="4" t="s">
        <v>29</v>
      </c>
      <c r="K44" s="4" t="s">
        <v>29</v>
      </c>
      <c r="L44" s="4" t="s">
        <v>29</v>
      </c>
      <c r="M44" s="5">
        <f>IF(N(M43),SUM( 3+M43), 3)</f>
        <v>89</v>
      </c>
      <c r="N44" s="5">
        <f>IF(N(N43),SUM( 3+N43), 3)</f>
        <v>89</v>
      </c>
      <c r="O44" s="5">
        <f t="shared" si="4"/>
        <v>0</v>
      </c>
      <c r="P44" s="5">
        <f t="shared" si="5"/>
        <v>0</v>
      </c>
      <c r="Q44" s="5">
        <f>IF(N(Q43),SUM( 0+Q43), 0)</f>
        <v>928</v>
      </c>
      <c r="R44" s="4" t="s">
        <v>29</v>
      </c>
      <c r="S44" s="6">
        <v>41025</v>
      </c>
      <c r="T44" s="1" t="s">
        <v>29</v>
      </c>
      <c r="U44" s="1" t="s">
        <v>29</v>
      </c>
      <c r="V44" s="1" t="s">
        <v>29</v>
      </c>
      <c r="W44" s="1" t="s">
        <v>33</v>
      </c>
      <c r="X44" s="1" t="s">
        <v>29</v>
      </c>
    </row>
    <row r="45" spans="1:24">
      <c r="A45" s="1" t="s">
        <v>155</v>
      </c>
      <c r="B45" s="1" t="s">
        <v>25</v>
      </c>
      <c r="C45" s="1" t="s">
        <v>156</v>
      </c>
      <c r="D45" s="1" t="s">
        <v>157</v>
      </c>
      <c r="E45" s="1" t="s">
        <v>28</v>
      </c>
      <c r="F45" s="1" t="s">
        <v>29</v>
      </c>
      <c r="G45" s="3">
        <v>2</v>
      </c>
      <c r="H45" s="1" t="s">
        <v>29</v>
      </c>
      <c r="I45" s="3">
        <v>2</v>
      </c>
      <c r="J45" s="4" t="s">
        <v>29</v>
      </c>
      <c r="K45" s="4" t="s">
        <v>29</v>
      </c>
      <c r="L45" s="8">
        <v>8</v>
      </c>
      <c r="M45" s="5">
        <f>IF(N(M44),SUM( 2+M44), 2)</f>
        <v>91</v>
      </c>
      <c r="N45" s="5">
        <f>IF(N(N44),SUM( 2+N44), 2)</f>
        <v>91</v>
      </c>
      <c r="O45" s="5">
        <f t="shared" si="4"/>
        <v>0</v>
      </c>
      <c r="P45" s="5">
        <f t="shared" si="5"/>
        <v>0</v>
      </c>
      <c r="Q45" s="5">
        <f>IF(N(Q44),SUM( 8+Q44), 8)</f>
        <v>936</v>
      </c>
      <c r="R45" s="8">
        <v>4</v>
      </c>
      <c r="S45" s="6">
        <v>41025</v>
      </c>
      <c r="T45" s="1" t="s">
        <v>29</v>
      </c>
      <c r="U45" s="1" t="s">
        <v>29</v>
      </c>
      <c r="V45" s="1" t="s">
        <v>29</v>
      </c>
      <c r="W45" s="1" t="s">
        <v>33</v>
      </c>
      <c r="X45" s="1" t="s">
        <v>29</v>
      </c>
    </row>
    <row r="46" spans="1:24">
      <c r="A46" s="1" t="s">
        <v>158</v>
      </c>
      <c r="B46" s="1" t="s">
        <v>25</v>
      </c>
      <c r="C46" s="1" t="s">
        <v>159</v>
      </c>
      <c r="D46" s="1" t="s">
        <v>160</v>
      </c>
      <c r="E46" s="1" t="s">
        <v>28</v>
      </c>
      <c r="F46" s="1" t="s">
        <v>29</v>
      </c>
      <c r="G46" s="3">
        <v>5</v>
      </c>
      <c r="H46" s="1" t="s">
        <v>29</v>
      </c>
      <c r="I46" s="3">
        <v>5</v>
      </c>
      <c r="J46" s="4" t="s">
        <v>29</v>
      </c>
      <c r="K46" s="4" t="s">
        <v>29</v>
      </c>
      <c r="L46" s="7">
        <v>15</v>
      </c>
      <c r="M46" s="5">
        <f>IF(N(M45),SUM( 5+M45), 5)</f>
        <v>96</v>
      </c>
      <c r="N46" s="5">
        <f>IF(N(N45),SUM( 5+N45), 5)</f>
        <v>96</v>
      </c>
      <c r="O46" s="5">
        <f t="shared" si="4"/>
        <v>0</v>
      </c>
      <c r="P46" s="5">
        <f t="shared" si="5"/>
        <v>0</v>
      </c>
      <c r="Q46" s="5">
        <f>IF(N(Q45),SUM( 15+Q45), 15)</f>
        <v>951</v>
      </c>
      <c r="R46" s="8">
        <v>3</v>
      </c>
      <c r="S46" s="6">
        <v>41025</v>
      </c>
      <c r="T46" s="1" t="s">
        <v>29</v>
      </c>
      <c r="U46" s="1" t="s">
        <v>29</v>
      </c>
      <c r="V46" s="1" t="s">
        <v>29</v>
      </c>
      <c r="W46" s="1" t="s">
        <v>33</v>
      </c>
      <c r="X46" s="1" t="s">
        <v>29</v>
      </c>
    </row>
    <row r="47" spans="1:24">
      <c r="A47" s="1" t="s">
        <v>161</v>
      </c>
      <c r="B47" s="1" t="s">
        <v>25</v>
      </c>
      <c r="C47" s="1" t="s">
        <v>162</v>
      </c>
      <c r="D47" s="1" t="s">
        <v>163</v>
      </c>
      <c r="E47" s="1" t="s">
        <v>28</v>
      </c>
      <c r="F47" s="1" t="s">
        <v>29</v>
      </c>
      <c r="G47" s="3">
        <v>1</v>
      </c>
      <c r="H47" s="1" t="s">
        <v>29</v>
      </c>
      <c r="I47" s="3">
        <v>1</v>
      </c>
      <c r="J47" s="4" t="s">
        <v>29</v>
      </c>
      <c r="K47" s="4" t="s">
        <v>29</v>
      </c>
      <c r="L47" s="7">
        <v>10</v>
      </c>
      <c r="M47" s="5">
        <f t="shared" ref="M47:M55" si="7">IF(N(M46),SUM( 1+M46), 1)</f>
        <v>97</v>
      </c>
      <c r="N47" s="5">
        <f t="shared" ref="N47:N55" si="8">IF(N(N46),SUM( 1+N46), 1)</f>
        <v>97</v>
      </c>
      <c r="O47" s="5">
        <f t="shared" si="4"/>
        <v>0</v>
      </c>
      <c r="P47" s="5">
        <f t="shared" si="5"/>
        <v>0</v>
      </c>
      <c r="Q47" s="5">
        <f>IF(N(Q46),SUM( 10+Q46), 10)</f>
        <v>961</v>
      </c>
      <c r="R47" s="7">
        <v>10</v>
      </c>
      <c r="S47" s="6">
        <v>41025</v>
      </c>
      <c r="T47" s="1" t="s">
        <v>29</v>
      </c>
      <c r="U47" s="1" t="s">
        <v>29</v>
      </c>
      <c r="V47" s="1" t="s">
        <v>29</v>
      </c>
      <c r="W47" s="1" t="s">
        <v>33</v>
      </c>
      <c r="X47" s="1" t="s">
        <v>29</v>
      </c>
    </row>
    <row r="48" spans="1:24">
      <c r="A48" s="1" t="s">
        <v>164</v>
      </c>
      <c r="B48" s="1" t="s">
        <v>25</v>
      </c>
      <c r="C48" s="1" t="s">
        <v>165</v>
      </c>
      <c r="D48" s="1" t="s">
        <v>166</v>
      </c>
      <c r="E48" s="1" t="s">
        <v>28</v>
      </c>
      <c r="F48" s="1" t="s">
        <v>29</v>
      </c>
      <c r="G48" s="3">
        <v>1</v>
      </c>
      <c r="H48" s="1" t="s">
        <v>29</v>
      </c>
      <c r="I48" s="3">
        <v>1</v>
      </c>
      <c r="J48" s="4" t="s">
        <v>29</v>
      </c>
      <c r="K48" s="4" t="s">
        <v>29</v>
      </c>
      <c r="L48" s="7">
        <v>14</v>
      </c>
      <c r="M48" s="5">
        <f t="shared" si="7"/>
        <v>98</v>
      </c>
      <c r="N48" s="5">
        <f t="shared" si="8"/>
        <v>98</v>
      </c>
      <c r="O48" s="5">
        <f t="shared" si="4"/>
        <v>0</v>
      </c>
      <c r="P48" s="5">
        <f t="shared" si="5"/>
        <v>0</v>
      </c>
      <c r="Q48" s="5">
        <f>IF(N(Q47),SUM( 14+Q47), 14)</f>
        <v>975</v>
      </c>
      <c r="R48" s="7">
        <v>14</v>
      </c>
      <c r="S48" s="6">
        <v>41025</v>
      </c>
      <c r="T48" s="1" t="s">
        <v>29</v>
      </c>
      <c r="U48" s="1" t="s">
        <v>29</v>
      </c>
      <c r="V48" s="1" t="s">
        <v>29</v>
      </c>
      <c r="W48" s="1" t="s">
        <v>33</v>
      </c>
      <c r="X48" s="1" t="s">
        <v>29</v>
      </c>
    </row>
    <row r="49" spans="1:24">
      <c r="A49" s="1" t="s">
        <v>167</v>
      </c>
      <c r="B49" s="1" t="s">
        <v>25</v>
      </c>
      <c r="C49" s="1" t="s">
        <v>168</v>
      </c>
      <c r="D49" s="1" t="s">
        <v>169</v>
      </c>
      <c r="E49" s="1" t="s">
        <v>28</v>
      </c>
      <c r="F49" s="1" t="s">
        <v>29</v>
      </c>
      <c r="G49" s="3">
        <v>1</v>
      </c>
      <c r="H49" s="1" t="s">
        <v>29</v>
      </c>
      <c r="I49" s="3">
        <v>1</v>
      </c>
      <c r="J49" s="4" t="s">
        <v>29</v>
      </c>
      <c r="K49" s="4" t="s">
        <v>29</v>
      </c>
      <c r="L49" s="8">
        <v>8</v>
      </c>
      <c r="M49" s="5">
        <f t="shared" si="7"/>
        <v>99</v>
      </c>
      <c r="N49" s="5">
        <f t="shared" si="8"/>
        <v>99</v>
      </c>
      <c r="O49" s="5">
        <f t="shared" si="4"/>
        <v>0</v>
      </c>
      <c r="P49" s="5">
        <f t="shared" si="5"/>
        <v>0</v>
      </c>
      <c r="Q49" s="5">
        <f>IF(N(Q48),SUM( 8+Q48), 8)</f>
        <v>983</v>
      </c>
      <c r="R49" s="8">
        <v>8</v>
      </c>
      <c r="S49" s="6">
        <v>41025</v>
      </c>
      <c r="T49" s="1" t="s">
        <v>29</v>
      </c>
      <c r="U49" s="1" t="s">
        <v>29</v>
      </c>
      <c r="V49" s="1" t="s">
        <v>29</v>
      </c>
      <c r="W49" s="1" t="s">
        <v>29</v>
      </c>
      <c r="X49" s="1" t="s">
        <v>29</v>
      </c>
    </row>
    <row r="50" spans="1:24">
      <c r="A50" s="1" t="s">
        <v>170</v>
      </c>
      <c r="B50" s="1" t="s">
        <v>25</v>
      </c>
      <c r="C50" s="1" t="s">
        <v>171</v>
      </c>
      <c r="D50" s="1" t="s">
        <v>172</v>
      </c>
      <c r="E50" s="1" t="s">
        <v>28</v>
      </c>
      <c r="F50" s="1" t="s">
        <v>29</v>
      </c>
      <c r="G50" s="3">
        <v>1</v>
      </c>
      <c r="H50" s="1" t="s">
        <v>29</v>
      </c>
      <c r="I50" s="3">
        <v>1</v>
      </c>
      <c r="J50" s="4" t="s">
        <v>29</v>
      </c>
      <c r="K50" s="4" t="s">
        <v>29</v>
      </c>
      <c r="L50" s="7">
        <v>12.5</v>
      </c>
      <c r="M50" s="5">
        <f t="shared" si="7"/>
        <v>100</v>
      </c>
      <c r="N50" s="5">
        <f t="shared" si="8"/>
        <v>100</v>
      </c>
      <c r="O50" s="5">
        <f t="shared" si="4"/>
        <v>0</v>
      </c>
      <c r="P50" s="5">
        <f t="shared" si="5"/>
        <v>0</v>
      </c>
      <c r="Q50" s="5">
        <f>IF(N(Q49),SUM( 12.5+Q49), 12.5)</f>
        <v>995.5</v>
      </c>
      <c r="R50" s="7">
        <v>12.5</v>
      </c>
      <c r="S50" s="6">
        <v>41025</v>
      </c>
      <c r="T50" s="1" t="s">
        <v>29</v>
      </c>
      <c r="U50" s="1" t="s">
        <v>29</v>
      </c>
      <c r="V50" s="1" t="s">
        <v>29</v>
      </c>
      <c r="W50" s="1" t="s">
        <v>29</v>
      </c>
      <c r="X50" s="1" t="s">
        <v>29</v>
      </c>
    </row>
    <row r="51" spans="1:24">
      <c r="A51" s="1" t="s">
        <v>173</v>
      </c>
      <c r="B51" s="1" t="s">
        <v>25</v>
      </c>
      <c r="C51" s="1" t="s">
        <v>174</v>
      </c>
      <c r="D51" s="1" t="s">
        <v>175</v>
      </c>
      <c r="E51" s="1" t="s">
        <v>28</v>
      </c>
      <c r="F51" s="1" t="s">
        <v>29</v>
      </c>
      <c r="G51" s="3">
        <v>1</v>
      </c>
      <c r="H51" s="1" t="s">
        <v>29</v>
      </c>
      <c r="I51" s="3">
        <v>1</v>
      </c>
      <c r="J51" s="4" t="s">
        <v>29</v>
      </c>
      <c r="K51" s="4" t="s">
        <v>29</v>
      </c>
      <c r="L51" s="7">
        <v>12.5</v>
      </c>
      <c r="M51" s="5">
        <f t="shared" si="7"/>
        <v>101</v>
      </c>
      <c r="N51" s="5">
        <f t="shared" si="8"/>
        <v>101</v>
      </c>
      <c r="O51" s="5">
        <f t="shared" si="4"/>
        <v>0</v>
      </c>
      <c r="P51" s="5">
        <f t="shared" si="5"/>
        <v>0</v>
      </c>
      <c r="Q51" s="5">
        <f>IF(N(Q50),SUM( 12.5+Q50), 12.5)</f>
        <v>1008</v>
      </c>
      <c r="R51" s="7">
        <v>12.5</v>
      </c>
      <c r="S51" s="6">
        <v>41025</v>
      </c>
      <c r="T51" s="1" t="s">
        <v>29</v>
      </c>
      <c r="U51" s="1" t="s">
        <v>29</v>
      </c>
      <c r="V51" s="1" t="s">
        <v>29</v>
      </c>
      <c r="W51" s="1" t="s">
        <v>29</v>
      </c>
      <c r="X51" s="1" t="s">
        <v>29</v>
      </c>
    </row>
    <row r="52" spans="1:24">
      <c r="A52" s="1" t="s">
        <v>176</v>
      </c>
      <c r="B52" s="1" t="s">
        <v>25</v>
      </c>
      <c r="C52" s="1" t="s">
        <v>177</v>
      </c>
      <c r="D52" s="1" t="s">
        <v>178</v>
      </c>
      <c r="E52" s="1" t="s">
        <v>28</v>
      </c>
      <c r="F52" s="1" t="s">
        <v>29</v>
      </c>
      <c r="G52" s="3">
        <v>1</v>
      </c>
      <c r="H52" s="1" t="s">
        <v>29</v>
      </c>
      <c r="I52" s="3">
        <v>1</v>
      </c>
      <c r="J52" s="4" t="s">
        <v>29</v>
      </c>
      <c r="K52" s="4" t="s">
        <v>29</v>
      </c>
      <c r="L52" s="7">
        <v>18</v>
      </c>
      <c r="M52" s="5">
        <f t="shared" si="7"/>
        <v>102</v>
      </c>
      <c r="N52" s="5">
        <f t="shared" si="8"/>
        <v>102</v>
      </c>
      <c r="O52" s="5">
        <f t="shared" si="4"/>
        <v>0</v>
      </c>
      <c r="P52" s="5">
        <f t="shared" si="5"/>
        <v>0</v>
      </c>
      <c r="Q52" s="5">
        <f>IF(N(Q51),SUM( 18+Q51), 18)</f>
        <v>1026</v>
      </c>
      <c r="R52" s="7">
        <v>18</v>
      </c>
      <c r="S52" s="6">
        <v>41087</v>
      </c>
      <c r="T52" s="1" t="s">
        <v>29</v>
      </c>
      <c r="U52" s="1" t="s">
        <v>29</v>
      </c>
      <c r="V52" s="1" t="s">
        <v>29</v>
      </c>
      <c r="W52" s="1" t="s">
        <v>29</v>
      </c>
      <c r="X52" s="1" t="s">
        <v>29</v>
      </c>
    </row>
    <row r="53" spans="1:24">
      <c r="A53" s="1" t="s">
        <v>179</v>
      </c>
      <c r="B53" s="1" t="s">
        <v>25</v>
      </c>
      <c r="C53" s="1" t="s">
        <v>180</v>
      </c>
      <c r="D53" s="1" t="s">
        <v>181</v>
      </c>
      <c r="E53" s="1" t="s">
        <v>28</v>
      </c>
      <c r="F53" s="1" t="s">
        <v>29</v>
      </c>
      <c r="G53" s="3">
        <v>1</v>
      </c>
      <c r="H53" s="1" t="s">
        <v>29</v>
      </c>
      <c r="I53" s="3">
        <v>1</v>
      </c>
      <c r="J53" s="4" t="s">
        <v>29</v>
      </c>
      <c r="K53" s="4" t="s">
        <v>29</v>
      </c>
      <c r="L53" s="7">
        <v>18</v>
      </c>
      <c r="M53" s="5">
        <f t="shared" si="7"/>
        <v>103</v>
      </c>
      <c r="N53" s="5">
        <f t="shared" si="8"/>
        <v>103</v>
      </c>
      <c r="O53" s="5">
        <f t="shared" si="4"/>
        <v>0</v>
      </c>
      <c r="P53" s="5">
        <f t="shared" si="5"/>
        <v>0</v>
      </c>
      <c r="Q53" s="5">
        <f>IF(N(Q52),SUM( 18+Q52), 18)</f>
        <v>1044</v>
      </c>
      <c r="R53" s="7">
        <v>18</v>
      </c>
      <c r="S53" s="6">
        <v>41087</v>
      </c>
      <c r="T53" s="1" t="s">
        <v>29</v>
      </c>
      <c r="U53" s="1" t="s">
        <v>29</v>
      </c>
      <c r="V53" s="1" t="s">
        <v>29</v>
      </c>
      <c r="W53" s="1" t="s">
        <v>29</v>
      </c>
      <c r="X53" s="1" t="s">
        <v>29</v>
      </c>
    </row>
    <row r="54" spans="1:24">
      <c r="A54" s="1" t="s">
        <v>182</v>
      </c>
      <c r="B54" s="1" t="s">
        <v>25</v>
      </c>
      <c r="C54" s="1" t="s">
        <v>183</v>
      </c>
      <c r="D54" s="1" t="s">
        <v>184</v>
      </c>
      <c r="E54" s="1" t="s">
        <v>28</v>
      </c>
      <c r="F54" s="1" t="s">
        <v>29</v>
      </c>
      <c r="G54" s="3">
        <v>1</v>
      </c>
      <c r="H54" s="1" t="s">
        <v>29</v>
      </c>
      <c r="I54" s="3">
        <v>1</v>
      </c>
      <c r="J54" s="4" t="s">
        <v>29</v>
      </c>
      <c r="K54" s="4" t="s">
        <v>29</v>
      </c>
      <c r="L54" s="8">
        <v>9</v>
      </c>
      <c r="M54" s="5">
        <f t="shared" si="7"/>
        <v>104</v>
      </c>
      <c r="N54" s="5">
        <f t="shared" si="8"/>
        <v>104</v>
      </c>
      <c r="O54" s="5">
        <f t="shared" si="4"/>
        <v>0</v>
      </c>
      <c r="P54" s="5">
        <f t="shared" si="5"/>
        <v>0</v>
      </c>
      <c r="Q54" s="5">
        <f>IF(N(Q53),SUM( 9+Q53), 9)</f>
        <v>1053</v>
      </c>
      <c r="R54" s="8">
        <v>9</v>
      </c>
      <c r="S54" s="6">
        <v>41087</v>
      </c>
      <c r="T54" s="1" t="s">
        <v>29</v>
      </c>
      <c r="U54" s="1" t="s">
        <v>29</v>
      </c>
      <c r="V54" s="1" t="s">
        <v>29</v>
      </c>
      <c r="W54" s="1" t="s">
        <v>29</v>
      </c>
      <c r="X54" s="1" t="s">
        <v>29</v>
      </c>
    </row>
    <row r="55" spans="1:24">
      <c r="A55" s="1" t="s">
        <v>185</v>
      </c>
      <c r="B55" s="1" t="s">
        <v>25</v>
      </c>
      <c r="C55" s="1" t="s">
        <v>186</v>
      </c>
      <c r="D55" s="1" t="s">
        <v>187</v>
      </c>
      <c r="E55" s="1" t="s">
        <v>28</v>
      </c>
      <c r="F55" s="1" t="s">
        <v>29</v>
      </c>
      <c r="G55" s="3">
        <v>1</v>
      </c>
      <c r="H55" s="1" t="s">
        <v>29</v>
      </c>
      <c r="I55" s="3">
        <v>1</v>
      </c>
      <c r="J55" s="4" t="s">
        <v>29</v>
      </c>
      <c r="K55" s="4" t="s">
        <v>29</v>
      </c>
      <c r="L55" s="7">
        <v>14</v>
      </c>
      <c r="M55" s="5">
        <f t="shared" si="7"/>
        <v>105</v>
      </c>
      <c r="N55" s="5">
        <f t="shared" si="8"/>
        <v>105</v>
      </c>
      <c r="O55" s="5">
        <f t="shared" si="4"/>
        <v>0</v>
      </c>
      <c r="P55" s="5">
        <f t="shared" si="5"/>
        <v>0</v>
      </c>
      <c r="Q55" s="5">
        <f>IF(N(Q54),SUM( 14+Q54), 14)</f>
        <v>1067</v>
      </c>
      <c r="R55" s="7">
        <v>14</v>
      </c>
      <c r="S55" s="6">
        <v>41087</v>
      </c>
      <c r="T55" s="1" t="s">
        <v>29</v>
      </c>
      <c r="U55" s="1" t="s">
        <v>29</v>
      </c>
      <c r="V55" s="1" t="s">
        <v>29</v>
      </c>
      <c r="W55" s="1" t="s">
        <v>29</v>
      </c>
      <c r="X55" s="1" t="s">
        <v>29</v>
      </c>
    </row>
    <row r="56" spans="1:24" s="16" customFormat="1">
      <c r="A56" s="10" t="s">
        <v>188</v>
      </c>
      <c r="B56" s="10" t="s">
        <v>25</v>
      </c>
      <c r="C56" s="10" t="s">
        <v>189</v>
      </c>
      <c r="D56" s="10" t="s">
        <v>190</v>
      </c>
      <c r="E56" s="10" t="s">
        <v>28</v>
      </c>
      <c r="F56" s="10" t="s">
        <v>29</v>
      </c>
      <c r="G56" s="11">
        <v>6</v>
      </c>
      <c r="H56" s="10" t="s">
        <v>29</v>
      </c>
      <c r="I56" s="11">
        <v>6</v>
      </c>
      <c r="J56" s="12" t="s">
        <v>29</v>
      </c>
      <c r="K56" s="12" t="s">
        <v>29</v>
      </c>
      <c r="L56" s="13">
        <v>21</v>
      </c>
      <c r="M56" s="14">
        <f>IF(N(M55),SUM( 6+M55), 6)</f>
        <v>111</v>
      </c>
      <c r="N56" s="14">
        <f>IF(N(N55),SUM( 6+N55), 6)</f>
        <v>111</v>
      </c>
      <c r="O56" s="14">
        <f t="shared" si="4"/>
        <v>0</v>
      </c>
      <c r="P56" s="14">
        <f t="shared" si="5"/>
        <v>0</v>
      </c>
      <c r="Q56" s="14">
        <f>IF(N(Q55),SUM( 21+Q55), 21)</f>
        <v>1088</v>
      </c>
      <c r="R56" s="17">
        <v>3.5</v>
      </c>
      <c r="S56" s="15">
        <v>41087</v>
      </c>
      <c r="T56" s="10" t="s">
        <v>29</v>
      </c>
      <c r="U56" s="10" t="s">
        <v>29</v>
      </c>
      <c r="V56" s="10" t="s">
        <v>29</v>
      </c>
      <c r="W56" s="10" t="s">
        <v>29</v>
      </c>
      <c r="X56" s="10" t="s">
        <v>29</v>
      </c>
    </row>
    <row r="57" spans="1:24" s="16" customFormat="1">
      <c r="A57" s="10" t="s">
        <v>191</v>
      </c>
      <c r="B57" s="10" t="s">
        <v>25</v>
      </c>
      <c r="C57" s="10" t="s">
        <v>189</v>
      </c>
      <c r="D57" s="10" t="s">
        <v>190</v>
      </c>
      <c r="E57" s="10" t="s">
        <v>28</v>
      </c>
      <c r="F57" s="10" t="s">
        <v>29</v>
      </c>
      <c r="G57" s="11">
        <v>1</v>
      </c>
      <c r="H57" s="10" t="s">
        <v>29</v>
      </c>
      <c r="I57" s="11">
        <v>1</v>
      </c>
      <c r="J57" s="12" t="s">
        <v>29</v>
      </c>
      <c r="K57" s="12" t="s">
        <v>29</v>
      </c>
      <c r="L57" s="12" t="s">
        <v>29</v>
      </c>
      <c r="M57" s="14">
        <f>IF(N(M56),SUM( 1+M56), 1)</f>
        <v>112</v>
      </c>
      <c r="N57" s="14">
        <f>IF(N(N56),SUM( 1+N56), 1)</f>
        <v>112</v>
      </c>
      <c r="O57" s="14">
        <f t="shared" si="4"/>
        <v>0</v>
      </c>
      <c r="P57" s="14">
        <f t="shared" si="5"/>
        <v>0</v>
      </c>
      <c r="Q57" s="14">
        <f>IF(N(Q56),SUM( 0+Q56), 0)</f>
        <v>1088</v>
      </c>
      <c r="R57" s="12" t="s">
        <v>29</v>
      </c>
      <c r="S57" s="15">
        <v>41087</v>
      </c>
      <c r="T57" s="10" t="s">
        <v>29</v>
      </c>
      <c r="U57" s="10" t="s">
        <v>29</v>
      </c>
      <c r="V57" s="10" t="s">
        <v>29</v>
      </c>
      <c r="W57" s="10" t="s">
        <v>29</v>
      </c>
      <c r="X57" s="10" t="s">
        <v>29</v>
      </c>
    </row>
    <row r="58" spans="1:24">
      <c r="A58" s="1" t="s">
        <v>192</v>
      </c>
      <c r="B58" s="1" t="s">
        <v>25</v>
      </c>
      <c r="C58" s="1" t="s">
        <v>193</v>
      </c>
      <c r="D58" s="1" t="s">
        <v>194</v>
      </c>
      <c r="E58" s="1" t="s">
        <v>28</v>
      </c>
      <c r="F58" s="1" t="s">
        <v>29</v>
      </c>
      <c r="G58" s="3">
        <v>5</v>
      </c>
      <c r="H58" s="1" t="s">
        <v>29</v>
      </c>
      <c r="I58" s="3">
        <v>5</v>
      </c>
      <c r="J58" s="4" t="s">
        <v>29</v>
      </c>
      <c r="K58" s="4" t="s">
        <v>29</v>
      </c>
      <c r="L58" s="4" t="s">
        <v>29</v>
      </c>
      <c r="M58" s="5">
        <f>IF(N(M57),SUM( 5+M57), 5)</f>
        <v>117</v>
      </c>
      <c r="N58" s="5">
        <f>IF(N(N57),SUM( 5+N57), 5)</f>
        <v>117</v>
      </c>
      <c r="O58" s="5">
        <f t="shared" si="4"/>
        <v>0</v>
      </c>
      <c r="P58" s="5">
        <f t="shared" si="5"/>
        <v>0</v>
      </c>
      <c r="Q58" s="5">
        <f>IF(N(Q57),SUM( 0+Q57), 0)</f>
        <v>1088</v>
      </c>
      <c r="R58" s="4" t="s">
        <v>29</v>
      </c>
      <c r="S58" s="6">
        <v>41087</v>
      </c>
      <c r="T58" s="1" t="s">
        <v>29</v>
      </c>
      <c r="U58" s="1" t="s">
        <v>29</v>
      </c>
      <c r="V58" s="1" t="s">
        <v>29</v>
      </c>
      <c r="W58" s="1" t="s">
        <v>29</v>
      </c>
      <c r="X58" s="1" t="s">
        <v>29</v>
      </c>
    </row>
    <row r="59" spans="1:24">
      <c r="A59" s="1" t="s">
        <v>195</v>
      </c>
      <c r="B59" s="1" t="s">
        <v>25</v>
      </c>
      <c r="C59" s="1" t="s">
        <v>196</v>
      </c>
      <c r="D59" s="1" t="s">
        <v>197</v>
      </c>
      <c r="E59" s="1" t="s">
        <v>28</v>
      </c>
      <c r="F59" s="1" t="s">
        <v>29</v>
      </c>
      <c r="G59" s="3">
        <v>2</v>
      </c>
      <c r="H59" s="1" t="s">
        <v>29</v>
      </c>
      <c r="I59" s="3">
        <v>2</v>
      </c>
      <c r="J59" s="4" t="s">
        <v>29</v>
      </c>
      <c r="K59" s="4" t="s">
        <v>29</v>
      </c>
      <c r="L59" s="7">
        <v>20</v>
      </c>
      <c r="M59" s="5">
        <f t="shared" ref="M59:N61" si="9">IF(N(M58),SUM( 2+M58), 2)</f>
        <v>119</v>
      </c>
      <c r="N59" s="5">
        <f t="shared" si="9"/>
        <v>119</v>
      </c>
      <c r="O59" s="5">
        <f t="shared" si="4"/>
        <v>0</v>
      </c>
      <c r="P59" s="5">
        <f t="shared" si="5"/>
        <v>0</v>
      </c>
      <c r="Q59" s="5">
        <f>IF(N(Q58),SUM( 20+Q58), 20)</f>
        <v>1108</v>
      </c>
      <c r="R59" s="7">
        <v>10</v>
      </c>
      <c r="S59" s="6">
        <v>41087</v>
      </c>
      <c r="T59" s="1" t="s">
        <v>29</v>
      </c>
      <c r="U59" s="1" t="s">
        <v>29</v>
      </c>
      <c r="V59" s="1" t="s">
        <v>29</v>
      </c>
      <c r="W59" s="1" t="s">
        <v>29</v>
      </c>
      <c r="X59" s="1" t="s">
        <v>29</v>
      </c>
    </row>
    <row r="60" spans="1:24">
      <c r="A60" s="1" t="s">
        <v>198</v>
      </c>
      <c r="B60" s="1" t="s">
        <v>25</v>
      </c>
      <c r="C60" s="1" t="s">
        <v>199</v>
      </c>
      <c r="D60" s="1" t="s">
        <v>200</v>
      </c>
      <c r="E60" s="1" t="s">
        <v>28</v>
      </c>
      <c r="F60" s="1" t="s">
        <v>29</v>
      </c>
      <c r="G60" s="3">
        <v>2</v>
      </c>
      <c r="H60" s="1" t="s">
        <v>29</v>
      </c>
      <c r="I60" s="3">
        <v>2</v>
      </c>
      <c r="J60" s="4" t="s">
        <v>29</v>
      </c>
      <c r="K60" s="4" t="s">
        <v>29</v>
      </c>
      <c r="L60" s="7">
        <v>20</v>
      </c>
      <c r="M60" s="5">
        <f t="shared" si="9"/>
        <v>121</v>
      </c>
      <c r="N60" s="5">
        <f t="shared" si="9"/>
        <v>121</v>
      </c>
      <c r="O60" s="5">
        <f t="shared" si="4"/>
        <v>0</v>
      </c>
      <c r="P60" s="5">
        <f t="shared" si="5"/>
        <v>0</v>
      </c>
      <c r="Q60" s="5">
        <f>IF(N(Q59),SUM( 20+Q59), 20)</f>
        <v>1128</v>
      </c>
      <c r="R60" s="7">
        <v>10</v>
      </c>
      <c r="S60" s="6">
        <v>41087</v>
      </c>
      <c r="T60" s="1" t="s">
        <v>29</v>
      </c>
      <c r="U60" s="1" t="s">
        <v>29</v>
      </c>
      <c r="V60" s="1" t="s">
        <v>29</v>
      </c>
      <c r="W60" s="1" t="s">
        <v>29</v>
      </c>
      <c r="X60" s="1" t="s">
        <v>29</v>
      </c>
    </row>
    <row r="61" spans="1:24">
      <c r="A61" s="1" t="s">
        <v>201</v>
      </c>
      <c r="B61" s="1" t="s">
        <v>25</v>
      </c>
      <c r="C61" s="1" t="s">
        <v>202</v>
      </c>
      <c r="D61" s="1" t="s">
        <v>203</v>
      </c>
      <c r="E61" s="1" t="s">
        <v>28</v>
      </c>
      <c r="F61" s="1" t="s">
        <v>29</v>
      </c>
      <c r="G61" s="3">
        <v>2</v>
      </c>
      <c r="H61" s="1" t="s">
        <v>29</v>
      </c>
      <c r="I61" s="3">
        <v>2</v>
      </c>
      <c r="J61" s="4" t="s">
        <v>29</v>
      </c>
      <c r="K61" s="4" t="s">
        <v>29</v>
      </c>
      <c r="L61" s="7">
        <v>20</v>
      </c>
      <c r="M61" s="5">
        <f t="shared" si="9"/>
        <v>123</v>
      </c>
      <c r="N61" s="5">
        <f t="shared" si="9"/>
        <v>123</v>
      </c>
      <c r="O61" s="5">
        <f t="shared" si="4"/>
        <v>0</v>
      </c>
      <c r="P61" s="5">
        <f t="shared" si="5"/>
        <v>0</v>
      </c>
      <c r="Q61" s="5">
        <f>IF(N(Q60),SUM( 20+Q60), 20)</f>
        <v>1148</v>
      </c>
      <c r="R61" s="7">
        <v>10</v>
      </c>
      <c r="S61" s="6">
        <v>41087</v>
      </c>
      <c r="T61" s="1" t="s">
        <v>29</v>
      </c>
      <c r="U61" s="1" t="s">
        <v>29</v>
      </c>
      <c r="V61" s="1" t="s">
        <v>29</v>
      </c>
      <c r="W61" s="1" t="s">
        <v>29</v>
      </c>
      <c r="X61" s="1" t="s">
        <v>29</v>
      </c>
    </row>
    <row r="62" spans="1:24">
      <c r="A62" s="1" t="s">
        <v>204</v>
      </c>
      <c r="B62" s="1" t="s">
        <v>25</v>
      </c>
      <c r="C62" s="1" t="s">
        <v>205</v>
      </c>
      <c r="D62" s="1" t="s">
        <v>206</v>
      </c>
      <c r="E62" s="1" t="s">
        <v>28</v>
      </c>
      <c r="F62" s="1" t="s">
        <v>29</v>
      </c>
      <c r="G62" s="3">
        <v>5</v>
      </c>
      <c r="H62" s="1" t="s">
        <v>29</v>
      </c>
      <c r="I62" s="3">
        <v>5</v>
      </c>
      <c r="J62" s="4" t="s">
        <v>29</v>
      </c>
      <c r="K62" s="4" t="s">
        <v>29</v>
      </c>
      <c r="L62" s="8">
        <v>5</v>
      </c>
      <c r="M62" s="5">
        <f>IF(N(M61),SUM( 5+M61), 5)</f>
        <v>128</v>
      </c>
      <c r="N62" s="5">
        <f>IF(N(N61),SUM( 5+N61), 5)</f>
        <v>128</v>
      </c>
      <c r="O62" s="5">
        <f t="shared" si="4"/>
        <v>0</v>
      </c>
      <c r="P62" s="5">
        <f t="shared" si="5"/>
        <v>0</v>
      </c>
      <c r="Q62" s="5">
        <f>IF(N(Q61),SUM( 5+Q61), 5)</f>
        <v>1153</v>
      </c>
      <c r="R62" s="8">
        <v>1</v>
      </c>
      <c r="S62" s="6">
        <v>41108</v>
      </c>
      <c r="T62" s="1" t="s">
        <v>29</v>
      </c>
      <c r="U62" s="1" t="s">
        <v>29</v>
      </c>
      <c r="V62" s="1" t="s">
        <v>29</v>
      </c>
      <c r="W62" s="1" t="s">
        <v>29</v>
      </c>
      <c r="X62" s="1" t="s">
        <v>29</v>
      </c>
    </row>
    <row r="63" spans="1:24">
      <c r="A63" s="1" t="s">
        <v>207</v>
      </c>
      <c r="B63" s="1" t="s">
        <v>25</v>
      </c>
      <c r="C63" s="1" t="s">
        <v>208</v>
      </c>
      <c r="D63" s="1" t="s">
        <v>209</v>
      </c>
      <c r="E63" s="1" t="s">
        <v>28</v>
      </c>
      <c r="F63" s="1" t="s">
        <v>29</v>
      </c>
      <c r="G63" s="3">
        <v>1</v>
      </c>
      <c r="H63" s="1" t="s">
        <v>29</v>
      </c>
      <c r="I63" s="3">
        <v>1</v>
      </c>
      <c r="J63" s="4" t="s">
        <v>29</v>
      </c>
      <c r="K63" s="4" t="s">
        <v>29</v>
      </c>
      <c r="L63" s="7">
        <v>65</v>
      </c>
      <c r="M63" s="5">
        <f>IF(N(M62),SUM( 1+M62), 1)</f>
        <v>129</v>
      </c>
      <c r="N63" s="5">
        <f>IF(N(N62),SUM( 1+N62), 1)</f>
        <v>129</v>
      </c>
      <c r="O63" s="5">
        <f t="shared" si="4"/>
        <v>0</v>
      </c>
      <c r="P63" s="5">
        <f t="shared" si="5"/>
        <v>0</v>
      </c>
      <c r="Q63" s="5">
        <f>IF(N(Q62),SUM( 65+Q62), 65)</f>
        <v>1218</v>
      </c>
      <c r="R63" s="7">
        <v>65</v>
      </c>
      <c r="S63" s="6">
        <v>41176</v>
      </c>
      <c r="T63" s="1" t="s">
        <v>29</v>
      </c>
      <c r="U63" s="1" t="s">
        <v>29</v>
      </c>
      <c r="V63" s="1" t="s">
        <v>29</v>
      </c>
      <c r="W63" s="1" t="s">
        <v>29</v>
      </c>
      <c r="X63" s="1" t="s">
        <v>29</v>
      </c>
    </row>
    <row r="64" spans="1:24">
      <c r="A64" s="1" t="s">
        <v>210</v>
      </c>
      <c r="B64" s="1" t="s">
        <v>25</v>
      </c>
      <c r="C64" s="1" t="s">
        <v>211</v>
      </c>
      <c r="D64" s="1" t="s">
        <v>212</v>
      </c>
      <c r="E64" s="1" t="s">
        <v>28</v>
      </c>
      <c r="F64" s="1" t="s">
        <v>29</v>
      </c>
      <c r="G64" s="3">
        <v>1</v>
      </c>
      <c r="H64" s="1" t="s">
        <v>29</v>
      </c>
      <c r="I64" s="3">
        <v>1</v>
      </c>
      <c r="J64" s="4" t="s">
        <v>29</v>
      </c>
      <c r="K64" s="4" t="s">
        <v>29</v>
      </c>
      <c r="L64" s="7">
        <v>12</v>
      </c>
      <c r="M64" s="5">
        <f>IF(N(M63),SUM( 1+M63), 1)</f>
        <v>130</v>
      </c>
      <c r="N64" s="5">
        <f>IF(N(N63),SUM( 1+N63), 1)</f>
        <v>130</v>
      </c>
      <c r="O64" s="5">
        <f t="shared" si="4"/>
        <v>0</v>
      </c>
      <c r="P64" s="5">
        <f t="shared" si="5"/>
        <v>0</v>
      </c>
      <c r="Q64" s="5">
        <f>IF(N(Q63),SUM( 12+Q63), 12)</f>
        <v>1230</v>
      </c>
      <c r="R64" s="7">
        <v>12</v>
      </c>
      <c r="S64" s="6">
        <v>41176</v>
      </c>
      <c r="T64" s="1" t="s">
        <v>29</v>
      </c>
      <c r="U64" s="1" t="s">
        <v>29</v>
      </c>
      <c r="V64" s="1" t="s">
        <v>29</v>
      </c>
      <c r="W64" s="1" t="s">
        <v>29</v>
      </c>
      <c r="X64" s="1" t="s">
        <v>29</v>
      </c>
    </row>
    <row r="65" spans="1:24" s="16" customFormat="1">
      <c r="A65" s="10" t="s">
        <v>213</v>
      </c>
      <c r="B65" s="10" t="s">
        <v>25</v>
      </c>
      <c r="C65" s="10" t="s">
        <v>214</v>
      </c>
      <c r="D65" s="10" t="s">
        <v>215</v>
      </c>
      <c r="E65" s="10" t="s">
        <v>28</v>
      </c>
      <c r="F65" s="10" t="s">
        <v>29</v>
      </c>
      <c r="G65" s="11">
        <v>3</v>
      </c>
      <c r="H65" s="10" t="s">
        <v>29</v>
      </c>
      <c r="I65" s="11">
        <v>3</v>
      </c>
      <c r="J65" s="12" t="s">
        <v>29</v>
      </c>
      <c r="K65" s="12" t="s">
        <v>29</v>
      </c>
      <c r="L65" s="17">
        <v>9</v>
      </c>
      <c r="M65" s="14">
        <f>IF(N(M64),SUM( 3+M64), 3)</f>
        <v>133</v>
      </c>
      <c r="N65" s="14">
        <f>IF(N(N64),SUM( 3+N64), 3)</f>
        <v>133</v>
      </c>
      <c r="O65" s="14">
        <f t="shared" si="4"/>
        <v>0</v>
      </c>
      <c r="P65" s="14">
        <f t="shared" si="5"/>
        <v>0</v>
      </c>
      <c r="Q65" s="14">
        <f>IF(N(Q64),SUM( 9+Q64), 9)</f>
        <v>1239</v>
      </c>
      <c r="R65" s="17">
        <v>3</v>
      </c>
      <c r="S65" s="15">
        <v>41176</v>
      </c>
      <c r="T65" s="10" t="s">
        <v>29</v>
      </c>
      <c r="U65" s="10" t="s">
        <v>29</v>
      </c>
      <c r="V65" s="10" t="s">
        <v>29</v>
      </c>
      <c r="W65" s="10" t="s">
        <v>29</v>
      </c>
      <c r="X65" s="10" t="s">
        <v>29</v>
      </c>
    </row>
    <row r="66" spans="1:24">
      <c r="A66" s="1" t="s">
        <v>216</v>
      </c>
      <c r="B66" s="1" t="s">
        <v>25</v>
      </c>
      <c r="C66" s="1" t="s">
        <v>217</v>
      </c>
      <c r="D66" s="1" t="s">
        <v>218</v>
      </c>
      <c r="E66" s="1" t="s">
        <v>28</v>
      </c>
      <c r="F66" s="1" t="s">
        <v>29</v>
      </c>
      <c r="G66" s="3">
        <v>1</v>
      </c>
      <c r="H66" s="1" t="s">
        <v>29</v>
      </c>
      <c r="I66" s="3">
        <v>1</v>
      </c>
      <c r="J66" s="4" t="s">
        <v>29</v>
      </c>
      <c r="K66" s="4" t="s">
        <v>29</v>
      </c>
      <c r="L66" s="7">
        <v>26</v>
      </c>
      <c r="M66" s="5">
        <f t="shared" ref="M66:N68" si="10">IF(N(M65),SUM( 1+M65), 1)</f>
        <v>134</v>
      </c>
      <c r="N66" s="5">
        <f t="shared" si="10"/>
        <v>134</v>
      </c>
      <c r="O66" s="5">
        <f t="shared" si="4"/>
        <v>0</v>
      </c>
      <c r="P66" s="5">
        <f t="shared" si="5"/>
        <v>0</v>
      </c>
      <c r="Q66" s="5">
        <f>IF(N(Q65),SUM( 26+Q65), 26)</f>
        <v>1265</v>
      </c>
      <c r="R66" s="7">
        <v>26</v>
      </c>
      <c r="S66" s="6">
        <v>41176</v>
      </c>
      <c r="T66" s="1" t="s">
        <v>29</v>
      </c>
      <c r="U66" s="1" t="s">
        <v>29</v>
      </c>
      <c r="V66" s="1" t="s">
        <v>29</v>
      </c>
      <c r="W66" s="1" t="s">
        <v>29</v>
      </c>
      <c r="X66" s="1" t="s">
        <v>29</v>
      </c>
    </row>
    <row r="67" spans="1:24">
      <c r="A67" s="1" t="s">
        <v>219</v>
      </c>
      <c r="B67" s="1" t="s">
        <v>25</v>
      </c>
      <c r="C67" s="1" t="s">
        <v>220</v>
      </c>
      <c r="D67" s="1" t="s">
        <v>221</v>
      </c>
      <c r="E67" s="1" t="s">
        <v>28</v>
      </c>
      <c r="F67" s="1" t="s">
        <v>29</v>
      </c>
      <c r="G67" s="3">
        <v>1</v>
      </c>
      <c r="H67" s="1" t="s">
        <v>29</v>
      </c>
      <c r="I67" s="3">
        <v>1</v>
      </c>
      <c r="J67" s="4" t="s">
        <v>29</v>
      </c>
      <c r="K67" s="4" t="s">
        <v>29</v>
      </c>
      <c r="L67" s="7">
        <v>10</v>
      </c>
      <c r="M67" s="5">
        <f t="shared" si="10"/>
        <v>135</v>
      </c>
      <c r="N67" s="5">
        <f t="shared" si="10"/>
        <v>135</v>
      </c>
      <c r="O67" s="5">
        <f t="shared" ref="O67:O98" si="11">IF(N(O66),SUM( 0+O66), 0)</f>
        <v>0</v>
      </c>
      <c r="P67" s="5">
        <f t="shared" ref="P67:P98" si="12">IF(N(P66),SUM( 0+P66), 0)</f>
        <v>0</v>
      </c>
      <c r="Q67" s="5">
        <f>IF(N(Q66),SUM( 10+Q66), 10)</f>
        <v>1275</v>
      </c>
      <c r="R67" s="7">
        <v>10</v>
      </c>
      <c r="S67" s="6">
        <v>41176</v>
      </c>
      <c r="T67" s="1" t="s">
        <v>29</v>
      </c>
      <c r="U67" s="1" t="s">
        <v>29</v>
      </c>
      <c r="V67" s="1" t="s">
        <v>29</v>
      </c>
      <c r="W67" s="1" t="s">
        <v>29</v>
      </c>
      <c r="X67" s="1" t="s">
        <v>29</v>
      </c>
    </row>
    <row r="68" spans="1:24">
      <c r="A68" s="1" t="s">
        <v>222</v>
      </c>
      <c r="B68" s="1" t="s">
        <v>25</v>
      </c>
      <c r="C68" s="1" t="s">
        <v>223</v>
      </c>
      <c r="D68" s="1" t="s">
        <v>224</v>
      </c>
      <c r="E68" s="1" t="s">
        <v>28</v>
      </c>
      <c r="F68" s="1" t="s">
        <v>29</v>
      </c>
      <c r="G68" s="3">
        <v>1</v>
      </c>
      <c r="H68" s="1" t="s">
        <v>29</v>
      </c>
      <c r="I68" s="3">
        <v>1</v>
      </c>
      <c r="J68" s="4" t="s">
        <v>29</v>
      </c>
      <c r="K68" s="4" t="s">
        <v>29</v>
      </c>
      <c r="L68" s="8">
        <v>9.5</v>
      </c>
      <c r="M68" s="5">
        <f t="shared" si="10"/>
        <v>136</v>
      </c>
      <c r="N68" s="5">
        <f t="shared" si="10"/>
        <v>136</v>
      </c>
      <c r="O68" s="5">
        <f t="shared" si="11"/>
        <v>0</v>
      </c>
      <c r="P68" s="5">
        <f t="shared" si="12"/>
        <v>0</v>
      </c>
      <c r="Q68" s="5">
        <f>IF(N(Q67),SUM( 9.5+Q67), 9.5)</f>
        <v>1284.5</v>
      </c>
      <c r="R68" s="8">
        <v>9.5</v>
      </c>
      <c r="S68" s="6">
        <v>41176</v>
      </c>
      <c r="T68" s="1" t="s">
        <v>29</v>
      </c>
      <c r="U68" s="1" t="s">
        <v>29</v>
      </c>
      <c r="V68" s="1" t="s">
        <v>29</v>
      </c>
      <c r="W68" s="1" t="s">
        <v>29</v>
      </c>
      <c r="X68" s="1" t="s">
        <v>29</v>
      </c>
    </row>
    <row r="69" spans="1:24">
      <c r="A69" s="1" t="s">
        <v>225</v>
      </c>
      <c r="B69" s="1" t="s">
        <v>25</v>
      </c>
      <c r="C69" s="1" t="s">
        <v>226</v>
      </c>
      <c r="D69" s="1" t="s">
        <v>227</v>
      </c>
      <c r="E69" s="1" t="s">
        <v>28</v>
      </c>
      <c r="F69" s="1" t="s">
        <v>29</v>
      </c>
      <c r="G69" s="3">
        <v>4</v>
      </c>
      <c r="H69" s="1" t="s">
        <v>29</v>
      </c>
      <c r="I69" s="3">
        <v>4</v>
      </c>
      <c r="J69" s="4" t="s">
        <v>29</v>
      </c>
      <c r="K69" s="4" t="s">
        <v>29</v>
      </c>
      <c r="L69" s="7">
        <v>12.8</v>
      </c>
      <c r="M69" s="5">
        <f>IF(N(M68),SUM( 4+M68), 4)</f>
        <v>140</v>
      </c>
      <c r="N69" s="5">
        <f>IF(N(N68),SUM( 4+N68), 4)</f>
        <v>140</v>
      </c>
      <c r="O69" s="5">
        <f t="shared" si="11"/>
        <v>0</v>
      </c>
      <c r="P69" s="5">
        <f t="shared" si="12"/>
        <v>0</v>
      </c>
      <c r="Q69" s="5">
        <f>IF(N(Q68),SUM( 12.8+Q68), 12.8)</f>
        <v>1297.3</v>
      </c>
      <c r="R69" s="8">
        <v>3.2</v>
      </c>
      <c r="S69" s="6">
        <v>41176</v>
      </c>
      <c r="T69" s="1" t="s">
        <v>29</v>
      </c>
      <c r="U69" s="1" t="s">
        <v>29</v>
      </c>
      <c r="V69" s="1" t="s">
        <v>29</v>
      </c>
      <c r="W69" s="1" t="s">
        <v>29</v>
      </c>
      <c r="X69" s="1" t="s">
        <v>29</v>
      </c>
    </row>
    <row r="70" spans="1:24">
      <c r="A70" s="1" t="s">
        <v>228</v>
      </c>
      <c r="B70" s="1" t="s">
        <v>25</v>
      </c>
      <c r="C70" s="1" t="s">
        <v>229</v>
      </c>
      <c r="D70" s="1" t="s">
        <v>230</v>
      </c>
      <c r="E70" s="1" t="s">
        <v>28</v>
      </c>
      <c r="F70" s="1" t="s">
        <v>29</v>
      </c>
      <c r="G70" s="3">
        <v>2</v>
      </c>
      <c r="H70" s="1" t="s">
        <v>29</v>
      </c>
      <c r="I70" s="3">
        <v>2</v>
      </c>
      <c r="J70" s="4" t="s">
        <v>29</v>
      </c>
      <c r="K70" s="4" t="s">
        <v>29</v>
      </c>
      <c r="L70" s="7">
        <v>15.8</v>
      </c>
      <c r="M70" s="5">
        <f>IF(N(M69),SUM( 2+M69), 2)</f>
        <v>142</v>
      </c>
      <c r="N70" s="5">
        <f>IF(N(N69),SUM( 2+N69), 2)</f>
        <v>142</v>
      </c>
      <c r="O70" s="5">
        <f t="shared" si="11"/>
        <v>0</v>
      </c>
      <c r="P70" s="5">
        <f t="shared" si="12"/>
        <v>0</v>
      </c>
      <c r="Q70" s="5">
        <f>IF(N(Q69),SUM( 15.8+Q69), 15.8)</f>
        <v>1313.1</v>
      </c>
      <c r="R70" s="8">
        <v>7.9</v>
      </c>
      <c r="S70" s="6">
        <v>41176</v>
      </c>
      <c r="T70" s="1" t="s">
        <v>29</v>
      </c>
      <c r="U70" s="1" t="s">
        <v>29</v>
      </c>
      <c r="V70" s="1" t="s">
        <v>29</v>
      </c>
      <c r="W70" s="1" t="s">
        <v>29</v>
      </c>
      <c r="X70" s="1" t="s">
        <v>29</v>
      </c>
    </row>
    <row r="71" spans="1:24">
      <c r="A71" s="1" t="s">
        <v>231</v>
      </c>
      <c r="B71" s="1" t="s">
        <v>25</v>
      </c>
      <c r="C71" s="1" t="s">
        <v>232</v>
      </c>
      <c r="D71" s="1" t="s">
        <v>233</v>
      </c>
      <c r="E71" s="1" t="s">
        <v>28</v>
      </c>
      <c r="F71" s="1" t="s">
        <v>29</v>
      </c>
      <c r="G71" s="3">
        <v>1</v>
      </c>
      <c r="H71" s="1" t="s">
        <v>29</v>
      </c>
      <c r="I71" s="3">
        <v>1</v>
      </c>
      <c r="J71" s="4" t="s">
        <v>29</v>
      </c>
      <c r="K71" s="4" t="s">
        <v>29</v>
      </c>
      <c r="L71" s="7">
        <v>18</v>
      </c>
      <c r="M71" s="5">
        <f>IF(N(M70),SUM( 1+M70), 1)</f>
        <v>143</v>
      </c>
      <c r="N71" s="5">
        <f>IF(N(N70),SUM( 1+N70), 1)</f>
        <v>143</v>
      </c>
      <c r="O71" s="5">
        <f t="shared" si="11"/>
        <v>0</v>
      </c>
      <c r="P71" s="5">
        <f t="shared" si="12"/>
        <v>0</v>
      </c>
      <c r="Q71" s="5">
        <f>IF(N(Q70),SUM( 18+Q70), 18)</f>
        <v>1331.1</v>
      </c>
      <c r="R71" s="7">
        <v>18</v>
      </c>
      <c r="S71" s="6">
        <v>41176</v>
      </c>
      <c r="T71" s="1" t="s">
        <v>29</v>
      </c>
      <c r="U71" s="1" t="s">
        <v>29</v>
      </c>
      <c r="V71" s="1" t="s">
        <v>29</v>
      </c>
      <c r="W71" s="1" t="s">
        <v>29</v>
      </c>
      <c r="X71" s="1" t="s">
        <v>29</v>
      </c>
    </row>
    <row r="72" spans="1:24">
      <c r="A72" s="1" t="s">
        <v>234</v>
      </c>
      <c r="B72" s="1" t="s">
        <v>25</v>
      </c>
      <c r="C72" s="1" t="s">
        <v>235</v>
      </c>
      <c r="D72" s="1" t="s">
        <v>236</v>
      </c>
      <c r="E72" s="1" t="s">
        <v>28</v>
      </c>
      <c r="F72" s="1" t="s">
        <v>29</v>
      </c>
      <c r="G72" s="3">
        <v>1</v>
      </c>
      <c r="H72" s="1" t="s">
        <v>29</v>
      </c>
      <c r="I72" s="3">
        <v>1</v>
      </c>
      <c r="J72" s="4" t="s">
        <v>29</v>
      </c>
      <c r="K72" s="4" t="s">
        <v>29</v>
      </c>
      <c r="L72" s="7">
        <v>13</v>
      </c>
      <c r="M72" s="5">
        <f>IF(N(M71),SUM( 1+M71), 1)</f>
        <v>144</v>
      </c>
      <c r="N72" s="5">
        <f>IF(N(N71),SUM( 1+N71), 1)</f>
        <v>144</v>
      </c>
      <c r="O72" s="5">
        <f t="shared" si="11"/>
        <v>0</v>
      </c>
      <c r="P72" s="5">
        <f t="shared" si="12"/>
        <v>0</v>
      </c>
      <c r="Q72" s="5">
        <f>IF(N(Q71),SUM( 13+Q71), 13)</f>
        <v>1344.1</v>
      </c>
      <c r="R72" s="7">
        <v>13</v>
      </c>
      <c r="S72" s="6">
        <v>41176</v>
      </c>
      <c r="T72" s="1" t="s">
        <v>29</v>
      </c>
      <c r="U72" s="1" t="s">
        <v>29</v>
      </c>
      <c r="V72" s="1" t="s">
        <v>29</v>
      </c>
      <c r="W72" s="1" t="s">
        <v>29</v>
      </c>
      <c r="X72" s="1" t="s">
        <v>29</v>
      </c>
    </row>
    <row r="73" spans="1:24">
      <c r="A73" s="1" t="s">
        <v>237</v>
      </c>
      <c r="B73" s="1" t="s">
        <v>25</v>
      </c>
      <c r="C73" s="1" t="s">
        <v>238</v>
      </c>
      <c r="D73" s="1" t="s">
        <v>239</v>
      </c>
      <c r="E73" s="1" t="s">
        <v>28</v>
      </c>
      <c r="F73" s="1" t="s">
        <v>29</v>
      </c>
      <c r="G73" s="3">
        <v>2</v>
      </c>
      <c r="H73" s="1" t="s">
        <v>29</v>
      </c>
      <c r="I73" s="3">
        <v>2</v>
      </c>
      <c r="J73" s="4" t="s">
        <v>29</v>
      </c>
      <c r="K73" s="4" t="s">
        <v>29</v>
      </c>
      <c r="L73" s="7">
        <v>20</v>
      </c>
      <c r="M73" s="5">
        <f>IF(N(M72),SUM( 2+M72), 2)</f>
        <v>146</v>
      </c>
      <c r="N73" s="5">
        <f>IF(N(N72),SUM( 2+N72), 2)</f>
        <v>146</v>
      </c>
      <c r="O73" s="5">
        <f t="shared" si="11"/>
        <v>0</v>
      </c>
      <c r="P73" s="5">
        <f t="shared" si="12"/>
        <v>0</v>
      </c>
      <c r="Q73" s="5">
        <f>IF(N(Q72),SUM( 20+Q72), 20)</f>
        <v>1364.1</v>
      </c>
      <c r="R73" s="7">
        <v>10</v>
      </c>
      <c r="S73" s="6">
        <v>41176</v>
      </c>
      <c r="T73" s="1" t="s">
        <v>29</v>
      </c>
      <c r="U73" s="1" t="s">
        <v>29</v>
      </c>
      <c r="V73" s="1" t="s">
        <v>29</v>
      </c>
      <c r="W73" s="1" t="s">
        <v>29</v>
      </c>
      <c r="X73" s="1" t="s">
        <v>29</v>
      </c>
    </row>
    <row r="74" spans="1:24">
      <c r="A74" s="1" t="s">
        <v>240</v>
      </c>
      <c r="B74" s="1" t="s">
        <v>25</v>
      </c>
      <c r="C74" s="1" t="s">
        <v>241</v>
      </c>
      <c r="D74" s="1" t="s">
        <v>242</v>
      </c>
      <c r="E74" s="1" t="s">
        <v>28</v>
      </c>
      <c r="F74" s="1" t="s">
        <v>29</v>
      </c>
      <c r="G74" s="3">
        <v>1</v>
      </c>
      <c r="H74" s="1" t="s">
        <v>29</v>
      </c>
      <c r="I74" s="3">
        <v>1</v>
      </c>
      <c r="J74" s="4" t="s">
        <v>29</v>
      </c>
      <c r="K74" s="4" t="s">
        <v>29</v>
      </c>
      <c r="L74" s="7">
        <v>22</v>
      </c>
      <c r="M74" s="5">
        <f t="shared" ref="M74:N81" si="13">IF(N(M73),SUM( 1+M73), 1)</f>
        <v>147</v>
      </c>
      <c r="N74" s="5">
        <f t="shared" si="13"/>
        <v>147</v>
      </c>
      <c r="O74" s="5">
        <f t="shared" si="11"/>
        <v>0</v>
      </c>
      <c r="P74" s="5">
        <f t="shared" si="12"/>
        <v>0</v>
      </c>
      <c r="Q74" s="5">
        <f>IF(N(Q73),SUM( 22+Q73), 22)</f>
        <v>1386.1</v>
      </c>
      <c r="R74" s="7">
        <v>22</v>
      </c>
      <c r="S74" s="6">
        <v>41263</v>
      </c>
      <c r="T74" s="1" t="s">
        <v>29</v>
      </c>
      <c r="U74" s="1" t="s">
        <v>29</v>
      </c>
      <c r="V74" s="1" t="s">
        <v>29</v>
      </c>
      <c r="W74" s="1" t="s">
        <v>29</v>
      </c>
      <c r="X74" s="1" t="s">
        <v>29</v>
      </c>
    </row>
    <row r="75" spans="1:24">
      <c r="A75" s="1" t="s">
        <v>243</v>
      </c>
      <c r="B75" s="1" t="s">
        <v>25</v>
      </c>
      <c r="C75" s="1" t="s">
        <v>244</v>
      </c>
      <c r="D75" s="1" t="s">
        <v>245</v>
      </c>
      <c r="E75" s="1" t="s">
        <v>28</v>
      </c>
      <c r="F75" s="1" t="s">
        <v>29</v>
      </c>
      <c r="G75" s="3">
        <v>1</v>
      </c>
      <c r="H75" s="1" t="s">
        <v>29</v>
      </c>
      <c r="I75" s="3">
        <v>1</v>
      </c>
      <c r="J75" s="4" t="s">
        <v>29</v>
      </c>
      <c r="K75" s="4" t="s">
        <v>29</v>
      </c>
      <c r="L75" s="7">
        <v>22.5</v>
      </c>
      <c r="M75" s="5">
        <f t="shared" si="13"/>
        <v>148</v>
      </c>
      <c r="N75" s="5">
        <f t="shared" si="13"/>
        <v>148</v>
      </c>
      <c r="O75" s="5">
        <f t="shared" si="11"/>
        <v>0</v>
      </c>
      <c r="P75" s="5">
        <f t="shared" si="12"/>
        <v>0</v>
      </c>
      <c r="Q75" s="5">
        <f>IF(N(Q74),SUM( 22.5+Q74), 22.5)</f>
        <v>1408.6</v>
      </c>
      <c r="R75" s="7">
        <v>22.5</v>
      </c>
      <c r="S75" s="6">
        <v>41263</v>
      </c>
      <c r="T75" s="1" t="s">
        <v>29</v>
      </c>
      <c r="U75" s="1" t="s">
        <v>29</v>
      </c>
      <c r="V75" s="1" t="s">
        <v>29</v>
      </c>
      <c r="W75" s="1" t="s">
        <v>29</v>
      </c>
      <c r="X75" s="1" t="s">
        <v>29</v>
      </c>
    </row>
    <row r="76" spans="1:24">
      <c r="A76" s="1" t="s">
        <v>246</v>
      </c>
      <c r="B76" s="1" t="s">
        <v>25</v>
      </c>
      <c r="C76" s="1" t="s">
        <v>247</v>
      </c>
      <c r="D76" s="1" t="s">
        <v>248</v>
      </c>
      <c r="E76" s="1" t="s">
        <v>249</v>
      </c>
      <c r="F76" s="1" t="s">
        <v>29</v>
      </c>
      <c r="G76" s="3">
        <v>1</v>
      </c>
      <c r="H76" s="1" t="s">
        <v>29</v>
      </c>
      <c r="I76" s="3">
        <v>1</v>
      </c>
      <c r="J76" s="4" t="s">
        <v>29</v>
      </c>
      <c r="K76" s="4" t="s">
        <v>29</v>
      </c>
      <c r="L76" s="8">
        <v>9</v>
      </c>
      <c r="M76" s="5">
        <f t="shared" si="13"/>
        <v>149</v>
      </c>
      <c r="N76" s="5">
        <f t="shared" si="13"/>
        <v>149</v>
      </c>
      <c r="O76" s="5">
        <f t="shared" si="11"/>
        <v>0</v>
      </c>
      <c r="P76" s="5">
        <f t="shared" si="12"/>
        <v>0</v>
      </c>
      <c r="Q76" s="5">
        <f>IF(N(Q75),SUM( 9+Q75), 9)</f>
        <v>1417.6</v>
      </c>
      <c r="R76" s="8">
        <v>9</v>
      </c>
      <c r="S76" s="6">
        <v>41263</v>
      </c>
      <c r="T76" s="1" t="s">
        <v>29</v>
      </c>
      <c r="U76" s="1" t="s">
        <v>29</v>
      </c>
      <c r="V76" s="6">
        <v>41176</v>
      </c>
      <c r="W76" s="1" t="s">
        <v>29</v>
      </c>
      <c r="X76" s="1" t="s">
        <v>29</v>
      </c>
    </row>
    <row r="77" spans="1:24">
      <c r="A77" s="1" t="s">
        <v>250</v>
      </c>
      <c r="B77" s="1" t="s">
        <v>25</v>
      </c>
      <c r="C77" s="1" t="s">
        <v>251</v>
      </c>
      <c r="D77" s="1" t="s">
        <v>252</v>
      </c>
      <c r="E77" s="1" t="s">
        <v>28</v>
      </c>
      <c r="F77" s="1" t="s">
        <v>29</v>
      </c>
      <c r="G77" s="3">
        <v>1</v>
      </c>
      <c r="H77" s="1" t="s">
        <v>29</v>
      </c>
      <c r="I77" s="3">
        <v>1</v>
      </c>
      <c r="J77" s="4" t="s">
        <v>29</v>
      </c>
      <c r="K77" s="4" t="s">
        <v>29</v>
      </c>
      <c r="L77" s="7">
        <v>12</v>
      </c>
      <c r="M77" s="5">
        <f t="shared" si="13"/>
        <v>150</v>
      </c>
      <c r="N77" s="5">
        <f t="shared" si="13"/>
        <v>150</v>
      </c>
      <c r="O77" s="5">
        <f t="shared" si="11"/>
        <v>0</v>
      </c>
      <c r="P77" s="5">
        <f t="shared" si="12"/>
        <v>0</v>
      </c>
      <c r="Q77" s="5">
        <f>IF(N(Q76),SUM( 12+Q76), 12)</f>
        <v>1429.6</v>
      </c>
      <c r="R77" s="7">
        <v>12</v>
      </c>
      <c r="S77" s="6">
        <v>41263</v>
      </c>
      <c r="T77" s="1" t="s">
        <v>29</v>
      </c>
      <c r="U77" s="1" t="s">
        <v>29</v>
      </c>
      <c r="V77" s="1" t="s">
        <v>29</v>
      </c>
      <c r="W77" s="1" t="s">
        <v>29</v>
      </c>
      <c r="X77" s="1" t="s">
        <v>29</v>
      </c>
    </row>
    <row r="78" spans="1:24">
      <c r="A78" s="1" t="s">
        <v>253</v>
      </c>
      <c r="B78" s="1" t="s">
        <v>25</v>
      </c>
      <c r="C78" s="1" t="s">
        <v>254</v>
      </c>
      <c r="D78" s="1" t="s">
        <v>255</v>
      </c>
      <c r="E78" s="1" t="s">
        <v>28</v>
      </c>
      <c r="F78" s="1" t="s">
        <v>29</v>
      </c>
      <c r="G78" s="3">
        <v>1</v>
      </c>
      <c r="H78" s="1" t="s">
        <v>29</v>
      </c>
      <c r="I78" s="3">
        <v>1</v>
      </c>
      <c r="J78" s="4" t="s">
        <v>29</v>
      </c>
      <c r="K78" s="4" t="s">
        <v>29</v>
      </c>
      <c r="L78" s="7">
        <v>12</v>
      </c>
      <c r="M78" s="5">
        <f t="shared" si="13"/>
        <v>151</v>
      </c>
      <c r="N78" s="5">
        <f t="shared" si="13"/>
        <v>151</v>
      </c>
      <c r="O78" s="5">
        <f t="shared" si="11"/>
        <v>0</v>
      </c>
      <c r="P78" s="5">
        <f t="shared" si="12"/>
        <v>0</v>
      </c>
      <c r="Q78" s="5">
        <f>IF(N(Q77),SUM( 12+Q77), 12)</f>
        <v>1441.6</v>
      </c>
      <c r="R78" s="7">
        <v>12</v>
      </c>
      <c r="S78" s="6">
        <v>41263</v>
      </c>
      <c r="T78" s="1" t="s">
        <v>29</v>
      </c>
      <c r="U78" s="1" t="s">
        <v>29</v>
      </c>
      <c r="V78" s="1" t="s">
        <v>29</v>
      </c>
      <c r="W78" s="1" t="s">
        <v>29</v>
      </c>
      <c r="X78" s="1" t="s">
        <v>29</v>
      </c>
    </row>
    <row r="79" spans="1:24">
      <c r="A79" s="1" t="s">
        <v>256</v>
      </c>
      <c r="B79" s="1" t="s">
        <v>25</v>
      </c>
      <c r="C79" s="1" t="s">
        <v>257</v>
      </c>
      <c r="D79" s="1" t="s">
        <v>258</v>
      </c>
      <c r="E79" s="1" t="s">
        <v>28</v>
      </c>
      <c r="F79" s="1" t="s">
        <v>29</v>
      </c>
      <c r="G79" s="3">
        <v>1</v>
      </c>
      <c r="H79" s="1" t="s">
        <v>29</v>
      </c>
      <c r="I79" s="3">
        <v>1</v>
      </c>
      <c r="J79" s="4" t="s">
        <v>29</v>
      </c>
      <c r="K79" s="4" t="s">
        <v>29</v>
      </c>
      <c r="L79" s="7">
        <v>11</v>
      </c>
      <c r="M79" s="5">
        <f t="shared" si="13"/>
        <v>152</v>
      </c>
      <c r="N79" s="5">
        <f t="shared" si="13"/>
        <v>152</v>
      </c>
      <c r="O79" s="5">
        <f t="shared" si="11"/>
        <v>0</v>
      </c>
      <c r="P79" s="5">
        <f t="shared" si="12"/>
        <v>0</v>
      </c>
      <c r="Q79" s="5">
        <f>IF(N(Q78),SUM( 11+Q78), 11)</f>
        <v>1452.6</v>
      </c>
      <c r="R79" s="7">
        <v>11</v>
      </c>
      <c r="S79" s="6">
        <v>41263</v>
      </c>
      <c r="T79" s="1" t="s">
        <v>29</v>
      </c>
      <c r="U79" s="1" t="s">
        <v>29</v>
      </c>
      <c r="V79" s="1" t="s">
        <v>29</v>
      </c>
      <c r="W79" s="1" t="s">
        <v>29</v>
      </c>
      <c r="X79" s="1" t="s">
        <v>29</v>
      </c>
    </row>
    <row r="80" spans="1:24">
      <c r="A80" s="1" t="s">
        <v>259</v>
      </c>
      <c r="B80" s="1" t="s">
        <v>25</v>
      </c>
      <c r="C80" s="1" t="s">
        <v>260</v>
      </c>
      <c r="D80" s="1" t="s">
        <v>261</v>
      </c>
      <c r="E80" s="1" t="s">
        <v>28</v>
      </c>
      <c r="F80" s="1" t="s">
        <v>29</v>
      </c>
      <c r="G80" s="3">
        <v>1</v>
      </c>
      <c r="H80" s="1" t="s">
        <v>29</v>
      </c>
      <c r="I80" s="3">
        <v>1</v>
      </c>
      <c r="J80" s="4" t="s">
        <v>29</v>
      </c>
      <c r="K80" s="4" t="s">
        <v>29</v>
      </c>
      <c r="L80" s="7">
        <v>15</v>
      </c>
      <c r="M80" s="5">
        <f t="shared" si="13"/>
        <v>153</v>
      </c>
      <c r="N80" s="5">
        <f t="shared" si="13"/>
        <v>153</v>
      </c>
      <c r="O80" s="5">
        <f t="shared" si="11"/>
        <v>0</v>
      </c>
      <c r="P80" s="5">
        <f t="shared" si="12"/>
        <v>0</v>
      </c>
      <c r="Q80" s="5">
        <f>IF(N(Q79),SUM( 15+Q79), 15)</f>
        <v>1467.6</v>
      </c>
      <c r="R80" s="7">
        <v>15</v>
      </c>
      <c r="S80" s="6">
        <v>41263</v>
      </c>
      <c r="T80" s="1" t="s">
        <v>29</v>
      </c>
      <c r="U80" s="1" t="s">
        <v>29</v>
      </c>
      <c r="V80" s="1" t="s">
        <v>29</v>
      </c>
      <c r="W80" s="1" t="s">
        <v>29</v>
      </c>
      <c r="X80" s="1" t="s">
        <v>29</v>
      </c>
    </row>
    <row r="81" spans="1:24">
      <c r="A81" s="1" t="s">
        <v>262</v>
      </c>
      <c r="B81" s="1" t="s">
        <v>25</v>
      </c>
      <c r="C81" s="1" t="s">
        <v>263</v>
      </c>
      <c r="D81" s="1" t="s">
        <v>264</v>
      </c>
      <c r="E81" s="1" t="s">
        <v>28</v>
      </c>
      <c r="F81" s="1" t="s">
        <v>29</v>
      </c>
      <c r="G81" s="3">
        <v>1</v>
      </c>
      <c r="H81" s="1" t="s">
        <v>29</v>
      </c>
      <c r="I81" s="3">
        <v>1</v>
      </c>
      <c r="J81" s="4" t="s">
        <v>29</v>
      </c>
      <c r="K81" s="4" t="s">
        <v>29</v>
      </c>
      <c r="L81" s="7">
        <v>10</v>
      </c>
      <c r="M81" s="5">
        <f t="shared" si="13"/>
        <v>154</v>
      </c>
      <c r="N81" s="5">
        <f t="shared" si="13"/>
        <v>154</v>
      </c>
      <c r="O81" s="5">
        <f t="shared" si="11"/>
        <v>0</v>
      </c>
      <c r="P81" s="5">
        <f t="shared" si="12"/>
        <v>0</v>
      </c>
      <c r="Q81" s="5">
        <f>IF(N(Q80),SUM( 10+Q80), 10)</f>
        <v>1477.6</v>
      </c>
      <c r="R81" s="7">
        <v>10</v>
      </c>
      <c r="S81" s="6">
        <v>41263</v>
      </c>
      <c r="T81" s="1" t="s">
        <v>29</v>
      </c>
      <c r="U81" s="1" t="s">
        <v>29</v>
      </c>
      <c r="V81" s="1" t="s">
        <v>29</v>
      </c>
      <c r="W81" s="1" t="s">
        <v>29</v>
      </c>
      <c r="X81" s="1" t="s">
        <v>29</v>
      </c>
    </row>
    <row r="82" spans="1:24">
      <c r="A82" s="1" t="s">
        <v>265</v>
      </c>
      <c r="B82" s="1" t="s">
        <v>25</v>
      </c>
      <c r="C82" s="1" t="s">
        <v>266</v>
      </c>
      <c r="D82" s="1" t="s">
        <v>267</v>
      </c>
      <c r="E82" s="1" t="s">
        <v>28</v>
      </c>
      <c r="F82" s="1" t="s">
        <v>29</v>
      </c>
      <c r="G82" s="3">
        <v>2</v>
      </c>
      <c r="H82" s="1" t="s">
        <v>29</v>
      </c>
      <c r="I82" s="3">
        <v>2</v>
      </c>
      <c r="J82" s="4" t="s">
        <v>29</v>
      </c>
      <c r="K82" s="4" t="s">
        <v>29</v>
      </c>
      <c r="L82" s="7">
        <v>68</v>
      </c>
      <c r="M82" s="5">
        <f>IF(N(M81),SUM( 2+M81), 2)</f>
        <v>156</v>
      </c>
      <c r="N82" s="5">
        <f>IF(N(N81),SUM( 2+N81), 2)</f>
        <v>156</v>
      </c>
      <c r="O82" s="5">
        <f t="shared" si="11"/>
        <v>0</v>
      </c>
      <c r="P82" s="5">
        <f t="shared" si="12"/>
        <v>0</v>
      </c>
      <c r="Q82" s="5">
        <f>IF(N(Q81),SUM( 68+Q81), 68)</f>
        <v>1545.6</v>
      </c>
      <c r="R82" s="7">
        <v>34</v>
      </c>
      <c r="S82" s="6">
        <v>41263</v>
      </c>
      <c r="T82" s="1" t="s">
        <v>29</v>
      </c>
      <c r="U82" s="1" t="s">
        <v>29</v>
      </c>
      <c r="V82" s="1" t="s">
        <v>29</v>
      </c>
      <c r="W82" s="1" t="s">
        <v>29</v>
      </c>
      <c r="X82" s="1" t="s">
        <v>29</v>
      </c>
    </row>
    <row r="83" spans="1:24">
      <c r="A83" s="1" t="s">
        <v>268</v>
      </c>
      <c r="B83" s="1" t="s">
        <v>25</v>
      </c>
      <c r="C83" s="1" t="s">
        <v>269</v>
      </c>
      <c r="D83" s="1" t="s">
        <v>270</v>
      </c>
      <c r="E83" s="1" t="s">
        <v>28</v>
      </c>
      <c r="F83" s="1" t="s">
        <v>29</v>
      </c>
      <c r="G83" s="3">
        <v>1</v>
      </c>
      <c r="H83" s="1" t="s">
        <v>29</v>
      </c>
      <c r="I83" s="3">
        <v>1</v>
      </c>
      <c r="J83" s="4" t="s">
        <v>29</v>
      </c>
      <c r="K83" s="4" t="s">
        <v>29</v>
      </c>
      <c r="L83" s="8">
        <v>9.5</v>
      </c>
      <c r="M83" s="5">
        <f>IF(N(M82),SUM( 1+M82), 1)</f>
        <v>157</v>
      </c>
      <c r="N83" s="5">
        <f>IF(N(N82),SUM( 1+N82), 1)</f>
        <v>157</v>
      </c>
      <c r="O83" s="5">
        <f t="shared" si="11"/>
        <v>0</v>
      </c>
      <c r="P83" s="5">
        <f t="shared" si="12"/>
        <v>0</v>
      </c>
      <c r="Q83" s="5">
        <f>IF(N(Q82),SUM( 9.5+Q82), 9.5)</f>
        <v>1555.1</v>
      </c>
      <c r="R83" s="8">
        <v>9.5</v>
      </c>
      <c r="S83" s="6">
        <v>41263</v>
      </c>
      <c r="T83" s="1" t="s">
        <v>29</v>
      </c>
      <c r="U83" s="1" t="s">
        <v>29</v>
      </c>
      <c r="V83" s="1" t="s">
        <v>29</v>
      </c>
      <c r="W83" s="1" t="s">
        <v>29</v>
      </c>
      <c r="X83" s="1" t="s">
        <v>29</v>
      </c>
    </row>
    <row r="84" spans="1:24">
      <c r="A84" s="1" t="s">
        <v>271</v>
      </c>
      <c r="B84" s="1" t="s">
        <v>25</v>
      </c>
      <c r="C84" s="1" t="s">
        <v>272</v>
      </c>
      <c r="D84" s="1" t="s">
        <v>273</v>
      </c>
      <c r="E84" s="1" t="s">
        <v>28</v>
      </c>
      <c r="F84" s="1" t="s">
        <v>29</v>
      </c>
      <c r="G84" s="3">
        <v>2</v>
      </c>
      <c r="H84" s="1" t="s">
        <v>29</v>
      </c>
      <c r="I84" s="3">
        <v>2</v>
      </c>
      <c r="J84" s="4" t="s">
        <v>29</v>
      </c>
      <c r="K84" s="4" t="s">
        <v>29</v>
      </c>
      <c r="L84" s="7">
        <v>15.8</v>
      </c>
      <c r="M84" s="5">
        <f>IF(N(M83),SUM( 2+M83), 2)</f>
        <v>159</v>
      </c>
      <c r="N84" s="5">
        <f>IF(N(N83),SUM( 2+N83), 2)</f>
        <v>159</v>
      </c>
      <c r="O84" s="5">
        <f t="shared" si="11"/>
        <v>0</v>
      </c>
      <c r="P84" s="5">
        <f t="shared" si="12"/>
        <v>0</v>
      </c>
      <c r="Q84" s="5">
        <f>IF(N(Q83),SUM( 15.8+Q83), 15.8)</f>
        <v>1570.8999999999999</v>
      </c>
      <c r="R84" s="8">
        <v>7.9</v>
      </c>
      <c r="S84" s="6">
        <v>41263</v>
      </c>
      <c r="T84" s="1" t="s">
        <v>29</v>
      </c>
      <c r="U84" s="1" t="s">
        <v>29</v>
      </c>
      <c r="V84" s="1" t="s">
        <v>29</v>
      </c>
      <c r="W84" s="1" t="s">
        <v>29</v>
      </c>
      <c r="X84" s="1" t="s">
        <v>29</v>
      </c>
    </row>
    <row r="85" spans="1:24">
      <c r="A85" s="1" t="s">
        <v>274</v>
      </c>
      <c r="B85" s="1" t="s">
        <v>25</v>
      </c>
      <c r="C85" s="1" t="s">
        <v>275</v>
      </c>
      <c r="D85" s="1" t="s">
        <v>276</v>
      </c>
      <c r="E85" s="1" t="s">
        <v>28</v>
      </c>
      <c r="F85" s="1" t="s">
        <v>29</v>
      </c>
      <c r="G85" s="3">
        <v>1</v>
      </c>
      <c r="H85" s="1" t="s">
        <v>29</v>
      </c>
      <c r="I85" s="3">
        <v>1</v>
      </c>
      <c r="J85" s="4" t="s">
        <v>29</v>
      </c>
      <c r="K85" s="4" t="s">
        <v>29</v>
      </c>
      <c r="L85" s="7">
        <v>14</v>
      </c>
      <c r="M85" s="5">
        <f t="shared" ref="M85:N87" si="14">IF(N(M84),SUM( 1+M84), 1)</f>
        <v>160</v>
      </c>
      <c r="N85" s="5">
        <f t="shared" si="14"/>
        <v>160</v>
      </c>
      <c r="O85" s="5">
        <f t="shared" si="11"/>
        <v>0</v>
      </c>
      <c r="P85" s="5">
        <f t="shared" si="12"/>
        <v>0</v>
      </c>
      <c r="Q85" s="5">
        <f>IF(N(Q84),SUM( 14+Q84), 14)</f>
        <v>1584.8999999999999</v>
      </c>
      <c r="R85" s="7">
        <v>14</v>
      </c>
      <c r="S85" s="6">
        <v>41263</v>
      </c>
      <c r="T85" s="1" t="s">
        <v>29</v>
      </c>
      <c r="U85" s="1" t="s">
        <v>29</v>
      </c>
      <c r="V85" s="1" t="s">
        <v>29</v>
      </c>
      <c r="W85" s="1" t="s">
        <v>29</v>
      </c>
      <c r="X85" s="1" t="s">
        <v>29</v>
      </c>
    </row>
    <row r="86" spans="1:24">
      <c r="A86" s="1" t="s">
        <v>277</v>
      </c>
      <c r="B86" s="1" t="s">
        <v>25</v>
      </c>
      <c r="C86" s="1" t="s">
        <v>278</v>
      </c>
      <c r="D86" s="1" t="s">
        <v>279</v>
      </c>
      <c r="E86" s="1" t="s">
        <v>28</v>
      </c>
      <c r="F86" s="1" t="s">
        <v>29</v>
      </c>
      <c r="G86" s="3">
        <v>1</v>
      </c>
      <c r="H86" s="1" t="s">
        <v>29</v>
      </c>
      <c r="I86" s="3">
        <v>1</v>
      </c>
      <c r="J86" s="4" t="s">
        <v>29</v>
      </c>
      <c r="K86" s="4" t="s">
        <v>29</v>
      </c>
      <c r="L86" s="7">
        <v>16</v>
      </c>
      <c r="M86" s="5">
        <f t="shared" si="14"/>
        <v>161</v>
      </c>
      <c r="N86" s="5">
        <f t="shared" si="14"/>
        <v>161</v>
      </c>
      <c r="O86" s="5">
        <f t="shared" si="11"/>
        <v>0</v>
      </c>
      <c r="P86" s="5">
        <f t="shared" si="12"/>
        <v>0</v>
      </c>
      <c r="Q86" s="5">
        <f>IF(N(Q85),SUM( 16+Q85), 16)</f>
        <v>1600.8999999999999</v>
      </c>
      <c r="R86" s="7">
        <v>16</v>
      </c>
      <c r="S86" s="6">
        <v>41263</v>
      </c>
      <c r="T86" s="1" t="s">
        <v>29</v>
      </c>
      <c r="U86" s="1" t="s">
        <v>29</v>
      </c>
      <c r="V86" s="1" t="s">
        <v>29</v>
      </c>
      <c r="W86" s="1" t="s">
        <v>29</v>
      </c>
      <c r="X86" s="1" t="s">
        <v>29</v>
      </c>
    </row>
    <row r="87" spans="1:24">
      <c r="A87" s="1" t="s">
        <v>280</v>
      </c>
      <c r="B87" s="1" t="s">
        <v>25</v>
      </c>
      <c r="C87" s="1" t="s">
        <v>281</v>
      </c>
      <c r="D87" s="1" t="s">
        <v>282</v>
      </c>
      <c r="E87" s="1" t="s">
        <v>28</v>
      </c>
      <c r="F87" s="1" t="s">
        <v>29</v>
      </c>
      <c r="G87" s="3">
        <v>1</v>
      </c>
      <c r="H87" s="1" t="s">
        <v>29</v>
      </c>
      <c r="I87" s="3">
        <v>1</v>
      </c>
      <c r="J87" s="4" t="s">
        <v>29</v>
      </c>
      <c r="K87" s="4" t="s">
        <v>29</v>
      </c>
      <c r="L87" s="7">
        <v>12</v>
      </c>
      <c r="M87" s="5">
        <f t="shared" si="14"/>
        <v>162</v>
      </c>
      <c r="N87" s="5">
        <f t="shared" si="14"/>
        <v>162</v>
      </c>
      <c r="O87" s="5">
        <f t="shared" si="11"/>
        <v>0</v>
      </c>
      <c r="P87" s="5">
        <f t="shared" si="12"/>
        <v>0</v>
      </c>
      <c r="Q87" s="5">
        <f>IF(N(Q86),SUM( 12+Q86), 12)</f>
        <v>1612.8999999999999</v>
      </c>
      <c r="R87" s="7">
        <v>12</v>
      </c>
      <c r="S87" s="6">
        <v>41263</v>
      </c>
      <c r="T87" s="1" t="s">
        <v>29</v>
      </c>
      <c r="U87" s="1" t="s">
        <v>29</v>
      </c>
      <c r="V87" s="1" t="s">
        <v>29</v>
      </c>
      <c r="W87" s="1" t="s">
        <v>29</v>
      </c>
      <c r="X87" s="1" t="s">
        <v>29</v>
      </c>
    </row>
    <row r="88" spans="1:24">
      <c r="A88" s="1" t="s">
        <v>283</v>
      </c>
      <c r="B88" s="1" t="s">
        <v>25</v>
      </c>
      <c r="C88" s="1" t="s">
        <v>284</v>
      </c>
      <c r="D88" s="1" t="s">
        <v>285</v>
      </c>
      <c r="E88" s="1" t="s">
        <v>28</v>
      </c>
      <c r="F88" s="1" t="s">
        <v>29</v>
      </c>
      <c r="G88" s="3">
        <v>2</v>
      </c>
      <c r="H88" s="1" t="s">
        <v>29</v>
      </c>
      <c r="I88" s="3">
        <v>2</v>
      </c>
      <c r="J88" s="4" t="s">
        <v>29</v>
      </c>
      <c r="K88" s="4" t="s">
        <v>29</v>
      </c>
      <c r="L88" s="7">
        <v>19.8</v>
      </c>
      <c r="M88" s="5">
        <f>IF(N(M87),SUM( 2+M87), 2)</f>
        <v>164</v>
      </c>
      <c r="N88" s="5">
        <f>IF(N(N87),SUM( 2+N87), 2)</f>
        <v>164</v>
      </c>
      <c r="O88" s="5">
        <f t="shared" si="11"/>
        <v>0</v>
      </c>
      <c r="P88" s="5">
        <f t="shared" si="12"/>
        <v>0</v>
      </c>
      <c r="Q88" s="5">
        <f>IF(N(Q87),SUM( 19.8+Q87), 19.8)</f>
        <v>1632.6999999999998</v>
      </c>
      <c r="R88" s="8">
        <v>9.9</v>
      </c>
      <c r="S88" s="6">
        <v>41263</v>
      </c>
      <c r="T88" s="1" t="s">
        <v>29</v>
      </c>
      <c r="U88" s="1" t="s">
        <v>29</v>
      </c>
      <c r="V88" s="1" t="s">
        <v>29</v>
      </c>
      <c r="W88" s="1" t="s">
        <v>29</v>
      </c>
      <c r="X88" s="1" t="s">
        <v>29</v>
      </c>
    </row>
    <row r="89" spans="1:24">
      <c r="A89" s="1" t="s">
        <v>286</v>
      </c>
      <c r="B89" s="1" t="s">
        <v>25</v>
      </c>
      <c r="C89" s="1" t="s">
        <v>287</v>
      </c>
      <c r="D89" s="1" t="s">
        <v>288</v>
      </c>
      <c r="E89" s="1" t="s">
        <v>28</v>
      </c>
      <c r="F89" s="1" t="s">
        <v>29</v>
      </c>
      <c r="G89" s="3">
        <v>1</v>
      </c>
      <c r="H89" s="1" t="s">
        <v>29</v>
      </c>
      <c r="I89" s="3">
        <v>1</v>
      </c>
      <c r="J89" s="4" t="s">
        <v>29</v>
      </c>
      <c r="K89" s="4" t="s">
        <v>29</v>
      </c>
      <c r="L89" s="7">
        <v>14.9</v>
      </c>
      <c r="M89" s="5">
        <f t="shared" ref="M89:M98" si="15">IF(N(M88),SUM( 1+M88), 1)</f>
        <v>165</v>
      </c>
      <c r="N89" s="5">
        <f t="shared" ref="N89:N98" si="16">IF(N(N88),SUM( 1+N88), 1)</f>
        <v>165</v>
      </c>
      <c r="O89" s="5">
        <f t="shared" si="11"/>
        <v>0</v>
      </c>
      <c r="P89" s="5">
        <f t="shared" si="12"/>
        <v>0</v>
      </c>
      <c r="Q89" s="5">
        <f>IF(N(Q88),SUM( 14.9+Q88), 14.9)</f>
        <v>1647.6</v>
      </c>
      <c r="R89" s="7">
        <v>14.9</v>
      </c>
      <c r="S89" s="6">
        <v>41263</v>
      </c>
      <c r="T89" s="1" t="s">
        <v>29</v>
      </c>
      <c r="U89" s="1" t="s">
        <v>29</v>
      </c>
      <c r="V89" s="1" t="s">
        <v>29</v>
      </c>
      <c r="W89" s="1" t="s">
        <v>29</v>
      </c>
      <c r="X89" s="1" t="s">
        <v>29</v>
      </c>
    </row>
    <row r="90" spans="1:24">
      <c r="A90" s="1" t="s">
        <v>289</v>
      </c>
      <c r="B90" s="1" t="s">
        <v>25</v>
      </c>
      <c r="C90" s="1" t="s">
        <v>290</v>
      </c>
      <c r="D90" s="1" t="s">
        <v>291</v>
      </c>
      <c r="E90" s="1" t="s">
        <v>28</v>
      </c>
      <c r="F90" s="1" t="s">
        <v>29</v>
      </c>
      <c r="G90" s="3">
        <v>1</v>
      </c>
      <c r="H90" s="1" t="s">
        <v>29</v>
      </c>
      <c r="I90" s="3">
        <v>1</v>
      </c>
      <c r="J90" s="4" t="s">
        <v>29</v>
      </c>
      <c r="K90" s="4" t="s">
        <v>29</v>
      </c>
      <c r="L90" s="7">
        <v>19.2</v>
      </c>
      <c r="M90" s="5">
        <f t="shared" si="15"/>
        <v>166</v>
      </c>
      <c r="N90" s="5">
        <f t="shared" si="16"/>
        <v>166</v>
      </c>
      <c r="O90" s="5">
        <f t="shared" si="11"/>
        <v>0</v>
      </c>
      <c r="P90" s="5">
        <f t="shared" si="12"/>
        <v>0</v>
      </c>
      <c r="Q90" s="5">
        <f>IF(N(Q89),SUM( 19.2+Q89), 19.2)</f>
        <v>1666.8</v>
      </c>
      <c r="R90" s="7">
        <v>19.2</v>
      </c>
      <c r="S90" s="6">
        <v>41327</v>
      </c>
      <c r="T90" s="1" t="s">
        <v>29</v>
      </c>
      <c r="U90" s="1" t="s">
        <v>29</v>
      </c>
      <c r="V90" s="1" t="s">
        <v>29</v>
      </c>
      <c r="W90" s="1" t="s">
        <v>29</v>
      </c>
      <c r="X90" s="1" t="s">
        <v>29</v>
      </c>
    </row>
    <row r="91" spans="1:24">
      <c r="A91" s="1" t="s">
        <v>292</v>
      </c>
      <c r="B91" s="1" t="s">
        <v>25</v>
      </c>
      <c r="C91" s="1" t="s">
        <v>293</v>
      </c>
      <c r="D91" s="1" t="s">
        <v>294</v>
      </c>
      <c r="E91" s="1" t="s">
        <v>28</v>
      </c>
      <c r="F91" s="1" t="s">
        <v>29</v>
      </c>
      <c r="G91" s="3">
        <v>1</v>
      </c>
      <c r="H91" s="1" t="s">
        <v>29</v>
      </c>
      <c r="I91" s="3">
        <v>1</v>
      </c>
      <c r="J91" s="4" t="s">
        <v>29</v>
      </c>
      <c r="K91" s="4" t="s">
        <v>29</v>
      </c>
      <c r="L91" s="8">
        <v>7</v>
      </c>
      <c r="M91" s="5">
        <f t="shared" si="15"/>
        <v>167</v>
      </c>
      <c r="N91" s="5">
        <f t="shared" si="16"/>
        <v>167</v>
      </c>
      <c r="O91" s="5">
        <f t="shared" si="11"/>
        <v>0</v>
      </c>
      <c r="P91" s="5">
        <f t="shared" si="12"/>
        <v>0</v>
      </c>
      <c r="Q91" s="5">
        <f>IF(N(Q90),SUM( 7+Q90), 7)</f>
        <v>1673.8</v>
      </c>
      <c r="R91" s="8">
        <v>7</v>
      </c>
      <c r="S91" s="6">
        <v>41327</v>
      </c>
      <c r="T91" s="1" t="s">
        <v>29</v>
      </c>
      <c r="U91" s="1" t="s">
        <v>29</v>
      </c>
      <c r="V91" s="1" t="s">
        <v>29</v>
      </c>
      <c r="W91" s="1" t="s">
        <v>29</v>
      </c>
      <c r="X91" s="1" t="s">
        <v>29</v>
      </c>
    </row>
    <row r="92" spans="1:24">
      <c r="A92" s="1" t="s">
        <v>295</v>
      </c>
      <c r="B92" s="1" t="s">
        <v>25</v>
      </c>
      <c r="C92" s="1" t="s">
        <v>296</v>
      </c>
      <c r="D92" s="1" t="s">
        <v>297</v>
      </c>
      <c r="E92" s="1" t="s">
        <v>28</v>
      </c>
      <c r="F92" s="1" t="s">
        <v>29</v>
      </c>
      <c r="G92" s="3">
        <v>1</v>
      </c>
      <c r="H92" s="1" t="s">
        <v>29</v>
      </c>
      <c r="I92" s="3">
        <v>1</v>
      </c>
      <c r="J92" s="4" t="s">
        <v>29</v>
      </c>
      <c r="K92" s="4" t="s">
        <v>29</v>
      </c>
      <c r="L92" s="7">
        <v>12</v>
      </c>
      <c r="M92" s="5">
        <f t="shared" si="15"/>
        <v>168</v>
      </c>
      <c r="N92" s="5">
        <f t="shared" si="16"/>
        <v>168</v>
      </c>
      <c r="O92" s="5">
        <f t="shared" si="11"/>
        <v>0</v>
      </c>
      <c r="P92" s="5">
        <f t="shared" si="12"/>
        <v>0</v>
      </c>
      <c r="Q92" s="5">
        <f>IF(N(Q91),SUM( 12+Q91), 12)</f>
        <v>1685.8</v>
      </c>
      <c r="R92" s="7">
        <v>12</v>
      </c>
      <c r="S92" s="6">
        <v>41327</v>
      </c>
      <c r="T92" s="1" t="s">
        <v>29</v>
      </c>
      <c r="U92" s="1" t="s">
        <v>29</v>
      </c>
      <c r="V92" s="1" t="s">
        <v>29</v>
      </c>
      <c r="W92" s="1" t="s">
        <v>29</v>
      </c>
      <c r="X92" s="1" t="s">
        <v>29</v>
      </c>
    </row>
    <row r="93" spans="1:24">
      <c r="A93" s="1" t="s">
        <v>298</v>
      </c>
      <c r="B93" s="1" t="s">
        <v>25</v>
      </c>
      <c r="C93" s="1" t="s">
        <v>299</v>
      </c>
      <c r="D93" s="1" t="s">
        <v>300</v>
      </c>
      <c r="E93" s="1" t="s">
        <v>28</v>
      </c>
      <c r="F93" s="1" t="s">
        <v>29</v>
      </c>
      <c r="G93" s="3">
        <v>1</v>
      </c>
      <c r="H93" s="1" t="s">
        <v>29</v>
      </c>
      <c r="I93" s="3">
        <v>1</v>
      </c>
      <c r="J93" s="4" t="s">
        <v>29</v>
      </c>
      <c r="K93" s="4" t="s">
        <v>29</v>
      </c>
      <c r="L93" s="7">
        <v>26.5</v>
      </c>
      <c r="M93" s="5">
        <f t="shared" si="15"/>
        <v>169</v>
      </c>
      <c r="N93" s="5">
        <f t="shared" si="16"/>
        <v>169</v>
      </c>
      <c r="O93" s="5">
        <f t="shared" si="11"/>
        <v>0</v>
      </c>
      <c r="P93" s="5">
        <f t="shared" si="12"/>
        <v>0</v>
      </c>
      <c r="Q93" s="5">
        <f>IF(N(Q92),SUM( 26.5+Q92), 26.5)</f>
        <v>1712.3</v>
      </c>
      <c r="R93" s="7">
        <v>26.5</v>
      </c>
      <c r="S93" s="6">
        <v>41327</v>
      </c>
      <c r="T93" s="1" t="s">
        <v>29</v>
      </c>
      <c r="U93" s="1" t="s">
        <v>29</v>
      </c>
      <c r="V93" s="1" t="s">
        <v>29</v>
      </c>
      <c r="W93" s="1" t="s">
        <v>29</v>
      </c>
      <c r="X93" s="1" t="s">
        <v>29</v>
      </c>
    </row>
    <row r="94" spans="1:24">
      <c r="A94" s="1" t="s">
        <v>301</v>
      </c>
      <c r="B94" s="1" t="s">
        <v>25</v>
      </c>
      <c r="C94" s="1" t="s">
        <v>302</v>
      </c>
      <c r="D94" s="1" t="s">
        <v>303</v>
      </c>
      <c r="E94" s="1" t="s">
        <v>28</v>
      </c>
      <c r="F94" s="1" t="s">
        <v>29</v>
      </c>
      <c r="G94" s="3">
        <v>1</v>
      </c>
      <c r="H94" s="1" t="s">
        <v>29</v>
      </c>
      <c r="I94" s="3">
        <v>1</v>
      </c>
      <c r="J94" s="4" t="s">
        <v>29</v>
      </c>
      <c r="K94" s="4" t="s">
        <v>29</v>
      </c>
      <c r="L94" s="7">
        <v>16</v>
      </c>
      <c r="M94" s="5">
        <f t="shared" si="15"/>
        <v>170</v>
      </c>
      <c r="N94" s="5">
        <f t="shared" si="16"/>
        <v>170</v>
      </c>
      <c r="O94" s="5">
        <f t="shared" si="11"/>
        <v>0</v>
      </c>
      <c r="P94" s="5">
        <f t="shared" si="12"/>
        <v>0</v>
      </c>
      <c r="Q94" s="5">
        <f>IF(N(Q93),SUM( 16+Q93), 16)</f>
        <v>1728.3</v>
      </c>
      <c r="R94" s="7">
        <v>16</v>
      </c>
      <c r="S94" s="6">
        <v>41327</v>
      </c>
      <c r="T94" s="1" t="s">
        <v>29</v>
      </c>
      <c r="U94" s="1" t="s">
        <v>29</v>
      </c>
      <c r="V94" s="1" t="s">
        <v>29</v>
      </c>
      <c r="W94" s="1" t="s">
        <v>29</v>
      </c>
      <c r="X94" s="1" t="s">
        <v>29</v>
      </c>
    </row>
    <row r="95" spans="1:24">
      <c r="A95" s="1" t="s">
        <v>304</v>
      </c>
      <c r="B95" s="1" t="s">
        <v>25</v>
      </c>
      <c r="C95" s="1" t="s">
        <v>305</v>
      </c>
      <c r="D95" s="1" t="s">
        <v>306</v>
      </c>
      <c r="E95" s="1" t="s">
        <v>28</v>
      </c>
      <c r="F95" s="1" t="s">
        <v>29</v>
      </c>
      <c r="G95" s="3">
        <v>1</v>
      </c>
      <c r="H95" s="1" t="s">
        <v>29</v>
      </c>
      <c r="I95" s="3">
        <v>1</v>
      </c>
      <c r="J95" s="4" t="s">
        <v>29</v>
      </c>
      <c r="K95" s="4" t="s">
        <v>29</v>
      </c>
      <c r="L95" s="7">
        <v>23.5</v>
      </c>
      <c r="M95" s="5">
        <f t="shared" si="15"/>
        <v>171</v>
      </c>
      <c r="N95" s="5">
        <f t="shared" si="16"/>
        <v>171</v>
      </c>
      <c r="O95" s="5">
        <f t="shared" si="11"/>
        <v>0</v>
      </c>
      <c r="P95" s="5">
        <f t="shared" si="12"/>
        <v>0</v>
      </c>
      <c r="Q95" s="5">
        <f>IF(N(Q94),SUM( 23.5+Q94), 23.5)</f>
        <v>1751.8</v>
      </c>
      <c r="R95" s="7">
        <v>23.5</v>
      </c>
      <c r="S95" s="6">
        <v>41327</v>
      </c>
      <c r="T95" s="1" t="s">
        <v>29</v>
      </c>
      <c r="U95" s="1" t="s">
        <v>29</v>
      </c>
      <c r="V95" s="1" t="s">
        <v>29</v>
      </c>
      <c r="W95" s="1" t="s">
        <v>29</v>
      </c>
      <c r="X95" s="1" t="s">
        <v>29</v>
      </c>
    </row>
    <row r="96" spans="1:24" s="16" customFormat="1">
      <c r="A96" s="10" t="s">
        <v>307</v>
      </c>
      <c r="B96" s="10" t="s">
        <v>25</v>
      </c>
      <c r="C96" s="10" t="s">
        <v>308</v>
      </c>
      <c r="D96" s="10" t="s">
        <v>309</v>
      </c>
      <c r="E96" s="10" t="s">
        <v>28</v>
      </c>
      <c r="F96" s="10" t="s">
        <v>29</v>
      </c>
      <c r="G96" s="11">
        <v>1</v>
      </c>
      <c r="H96" s="10" t="s">
        <v>29</v>
      </c>
      <c r="I96" s="11">
        <v>1</v>
      </c>
      <c r="J96" s="12" t="s">
        <v>29</v>
      </c>
      <c r="K96" s="12" t="s">
        <v>29</v>
      </c>
      <c r="L96" s="13">
        <v>14</v>
      </c>
      <c r="M96" s="14">
        <f t="shared" si="15"/>
        <v>172</v>
      </c>
      <c r="N96" s="14">
        <f t="shared" si="16"/>
        <v>172</v>
      </c>
      <c r="O96" s="14">
        <f t="shared" si="11"/>
        <v>0</v>
      </c>
      <c r="P96" s="14">
        <f t="shared" si="12"/>
        <v>0</v>
      </c>
      <c r="Q96" s="14">
        <f>IF(N(Q95),SUM( 14+Q95), 14)</f>
        <v>1765.8</v>
      </c>
      <c r="R96" s="13">
        <v>14</v>
      </c>
      <c r="S96" s="15">
        <v>41327</v>
      </c>
      <c r="T96" s="10" t="s">
        <v>29</v>
      </c>
      <c r="U96" s="10" t="s">
        <v>29</v>
      </c>
      <c r="V96" s="10" t="s">
        <v>29</v>
      </c>
      <c r="W96" s="10" t="s">
        <v>29</v>
      </c>
      <c r="X96" s="10" t="s">
        <v>29</v>
      </c>
    </row>
    <row r="97" spans="1:24" s="16" customFormat="1">
      <c r="A97" s="10" t="s">
        <v>310</v>
      </c>
      <c r="B97" s="10" t="s">
        <v>25</v>
      </c>
      <c r="C97" s="10" t="s">
        <v>311</v>
      </c>
      <c r="D97" s="10" t="s">
        <v>312</v>
      </c>
      <c r="E97" s="10" t="s">
        <v>28</v>
      </c>
      <c r="F97" s="10" t="s">
        <v>29</v>
      </c>
      <c r="G97" s="11">
        <v>1</v>
      </c>
      <c r="H97" s="10" t="s">
        <v>29</v>
      </c>
      <c r="I97" s="11">
        <v>1</v>
      </c>
      <c r="J97" s="12" t="s">
        <v>29</v>
      </c>
      <c r="K97" s="12" t="s">
        <v>29</v>
      </c>
      <c r="L97" s="13">
        <v>12</v>
      </c>
      <c r="M97" s="14">
        <f t="shared" si="15"/>
        <v>173</v>
      </c>
      <c r="N97" s="14">
        <f t="shared" si="16"/>
        <v>173</v>
      </c>
      <c r="O97" s="14">
        <f t="shared" si="11"/>
        <v>0</v>
      </c>
      <c r="P97" s="14">
        <f t="shared" si="12"/>
        <v>0</v>
      </c>
      <c r="Q97" s="14">
        <f>IF(N(Q96),SUM( 12+Q96), 12)</f>
        <v>1777.8</v>
      </c>
      <c r="R97" s="13">
        <v>12</v>
      </c>
      <c r="S97" s="15">
        <v>41327</v>
      </c>
      <c r="T97" s="10" t="s">
        <v>29</v>
      </c>
      <c r="U97" s="10" t="s">
        <v>29</v>
      </c>
      <c r="V97" s="10" t="s">
        <v>29</v>
      </c>
      <c r="W97" s="10" t="s">
        <v>29</v>
      </c>
      <c r="X97" s="10" t="s">
        <v>29</v>
      </c>
    </row>
    <row r="98" spans="1:24">
      <c r="A98" s="1" t="s">
        <v>313</v>
      </c>
      <c r="B98" s="1" t="s">
        <v>25</v>
      </c>
      <c r="C98" s="1" t="s">
        <v>314</v>
      </c>
      <c r="D98" s="1" t="s">
        <v>315</v>
      </c>
      <c r="E98" s="1" t="s">
        <v>28</v>
      </c>
      <c r="F98" s="1" t="s">
        <v>29</v>
      </c>
      <c r="G98" s="3">
        <v>1</v>
      </c>
      <c r="H98" s="1" t="s">
        <v>29</v>
      </c>
      <c r="I98" s="3">
        <v>1</v>
      </c>
      <c r="J98" s="4" t="s">
        <v>29</v>
      </c>
      <c r="K98" s="4" t="s">
        <v>29</v>
      </c>
      <c r="L98" s="7">
        <v>25</v>
      </c>
      <c r="M98" s="5">
        <f t="shared" si="15"/>
        <v>174</v>
      </c>
      <c r="N98" s="5">
        <f t="shared" si="16"/>
        <v>174</v>
      </c>
      <c r="O98" s="5">
        <f t="shared" si="11"/>
        <v>0</v>
      </c>
      <c r="P98" s="5">
        <f t="shared" si="12"/>
        <v>0</v>
      </c>
      <c r="Q98" s="5">
        <f>IF(N(Q97),SUM( 25+Q97), 25)</f>
        <v>1802.8</v>
      </c>
      <c r="R98" s="7">
        <v>25</v>
      </c>
      <c r="S98" s="6">
        <v>41327</v>
      </c>
      <c r="T98" s="1" t="s">
        <v>29</v>
      </c>
      <c r="U98" s="1" t="s">
        <v>29</v>
      </c>
      <c r="V98" s="1" t="s">
        <v>29</v>
      </c>
      <c r="W98" s="1" t="s">
        <v>29</v>
      </c>
      <c r="X98" s="1" t="s">
        <v>29</v>
      </c>
    </row>
    <row r="99" spans="1:24">
      <c r="A99" s="1" t="s">
        <v>316</v>
      </c>
      <c r="B99" s="1" t="s">
        <v>25</v>
      </c>
      <c r="C99" s="1" t="s">
        <v>317</v>
      </c>
      <c r="D99" s="1" t="s">
        <v>318</v>
      </c>
      <c r="E99" s="1" t="s">
        <v>28</v>
      </c>
      <c r="F99" s="1" t="s">
        <v>29</v>
      </c>
      <c r="G99" s="3">
        <v>2</v>
      </c>
      <c r="H99" s="1" t="s">
        <v>29</v>
      </c>
      <c r="I99" s="3">
        <v>2</v>
      </c>
      <c r="J99" s="4" t="s">
        <v>29</v>
      </c>
      <c r="K99" s="4" t="s">
        <v>29</v>
      </c>
      <c r="L99" s="7">
        <v>56</v>
      </c>
      <c r="M99" s="5">
        <f>IF(N(M98),SUM( 2+M98), 2)</f>
        <v>176</v>
      </c>
      <c r="N99" s="5">
        <f>IF(N(N98),SUM( 2+N98), 2)</f>
        <v>176</v>
      </c>
      <c r="O99" s="5">
        <f t="shared" ref="O99:O130" si="17">IF(N(O98),SUM( 0+O98), 0)</f>
        <v>0</v>
      </c>
      <c r="P99" s="5">
        <f t="shared" ref="P99:P130" si="18">IF(N(P98),SUM( 0+P98), 0)</f>
        <v>0</v>
      </c>
      <c r="Q99" s="5">
        <f>IF(N(Q98),SUM( 56+Q98), 56)</f>
        <v>1858.8</v>
      </c>
      <c r="R99" s="7">
        <v>28</v>
      </c>
      <c r="S99" s="6">
        <v>41327</v>
      </c>
      <c r="T99" s="1" t="s">
        <v>29</v>
      </c>
      <c r="U99" s="1" t="s">
        <v>29</v>
      </c>
      <c r="V99" s="1" t="s">
        <v>29</v>
      </c>
      <c r="W99" s="1" t="s">
        <v>29</v>
      </c>
      <c r="X99" s="1" t="s">
        <v>29</v>
      </c>
    </row>
    <row r="100" spans="1:24">
      <c r="A100" s="1" t="s">
        <v>319</v>
      </c>
      <c r="B100" s="1" t="s">
        <v>25</v>
      </c>
      <c r="C100" s="1" t="s">
        <v>320</v>
      </c>
      <c r="D100" s="1" t="s">
        <v>321</v>
      </c>
      <c r="E100" s="1" t="s">
        <v>28</v>
      </c>
      <c r="F100" s="1" t="s">
        <v>29</v>
      </c>
      <c r="G100" s="3">
        <v>1</v>
      </c>
      <c r="H100" s="1" t="s">
        <v>29</v>
      </c>
      <c r="I100" s="3">
        <v>1</v>
      </c>
      <c r="J100" s="4" t="s">
        <v>29</v>
      </c>
      <c r="K100" s="4" t="s">
        <v>29</v>
      </c>
      <c r="L100" s="7">
        <v>28</v>
      </c>
      <c r="M100" s="5">
        <f t="shared" ref="M100:N107" si="19">IF(N(M99),SUM( 1+M99), 1)</f>
        <v>177</v>
      </c>
      <c r="N100" s="5">
        <f t="shared" si="19"/>
        <v>177</v>
      </c>
      <c r="O100" s="5">
        <f t="shared" si="17"/>
        <v>0</v>
      </c>
      <c r="P100" s="5">
        <f t="shared" si="18"/>
        <v>0</v>
      </c>
      <c r="Q100" s="5">
        <f>IF(N(Q99),SUM( 28+Q99), 28)</f>
        <v>1886.8</v>
      </c>
      <c r="R100" s="7">
        <v>28</v>
      </c>
      <c r="S100" s="6">
        <v>41327</v>
      </c>
      <c r="T100" s="1" t="s">
        <v>29</v>
      </c>
      <c r="U100" s="1" t="s">
        <v>29</v>
      </c>
      <c r="V100" s="1" t="s">
        <v>29</v>
      </c>
      <c r="W100" s="1" t="s">
        <v>29</v>
      </c>
      <c r="X100" s="1" t="s">
        <v>29</v>
      </c>
    </row>
    <row r="101" spans="1:24" s="16" customFormat="1">
      <c r="A101" s="10" t="s">
        <v>322</v>
      </c>
      <c r="B101" s="10" t="s">
        <v>25</v>
      </c>
      <c r="C101" s="10" t="s">
        <v>323</v>
      </c>
      <c r="D101" s="10" t="s">
        <v>324</v>
      </c>
      <c r="E101" s="10" t="s">
        <v>28</v>
      </c>
      <c r="F101" s="10" t="s">
        <v>29</v>
      </c>
      <c r="G101" s="11">
        <v>1</v>
      </c>
      <c r="H101" s="10" t="s">
        <v>29</v>
      </c>
      <c r="I101" s="11">
        <v>1</v>
      </c>
      <c r="J101" s="12" t="s">
        <v>29</v>
      </c>
      <c r="K101" s="12" t="s">
        <v>29</v>
      </c>
      <c r="L101" s="13">
        <v>30</v>
      </c>
      <c r="M101" s="14">
        <f t="shared" si="19"/>
        <v>178</v>
      </c>
      <c r="N101" s="14">
        <f t="shared" si="19"/>
        <v>178</v>
      </c>
      <c r="O101" s="14">
        <f t="shared" si="17"/>
        <v>0</v>
      </c>
      <c r="P101" s="14">
        <f t="shared" si="18"/>
        <v>0</v>
      </c>
      <c r="Q101" s="14">
        <f>IF(N(Q100),SUM( 30+Q100), 30)</f>
        <v>1916.8</v>
      </c>
      <c r="R101" s="13">
        <v>30</v>
      </c>
      <c r="S101" s="15">
        <v>41327</v>
      </c>
      <c r="T101" s="10" t="s">
        <v>29</v>
      </c>
      <c r="U101" s="10" t="s">
        <v>29</v>
      </c>
      <c r="V101" s="10" t="s">
        <v>29</v>
      </c>
      <c r="W101" s="10" t="s">
        <v>29</v>
      </c>
      <c r="X101" s="10" t="s">
        <v>29</v>
      </c>
    </row>
    <row r="102" spans="1:24">
      <c r="A102" s="1" t="s">
        <v>325</v>
      </c>
      <c r="B102" s="1" t="s">
        <v>25</v>
      </c>
      <c r="C102" s="1" t="s">
        <v>326</v>
      </c>
      <c r="D102" s="1" t="s">
        <v>327</v>
      </c>
      <c r="E102" s="1" t="s">
        <v>28</v>
      </c>
      <c r="F102" s="1" t="s">
        <v>29</v>
      </c>
      <c r="G102" s="3">
        <v>1</v>
      </c>
      <c r="H102" s="1" t="s">
        <v>29</v>
      </c>
      <c r="I102" s="3">
        <v>1</v>
      </c>
      <c r="J102" s="4" t="s">
        <v>29</v>
      </c>
      <c r="K102" s="4" t="s">
        <v>29</v>
      </c>
      <c r="L102" s="7">
        <v>25</v>
      </c>
      <c r="M102" s="5">
        <f t="shared" si="19"/>
        <v>179</v>
      </c>
      <c r="N102" s="5">
        <f t="shared" si="19"/>
        <v>179</v>
      </c>
      <c r="O102" s="5">
        <f t="shared" si="17"/>
        <v>0</v>
      </c>
      <c r="P102" s="5">
        <f t="shared" si="18"/>
        <v>0</v>
      </c>
      <c r="Q102" s="5">
        <f>IF(N(Q101),SUM( 25+Q101), 25)</f>
        <v>1941.8</v>
      </c>
      <c r="R102" s="7">
        <v>25</v>
      </c>
      <c r="S102" s="6">
        <v>41327</v>
      </c>
      <c r="T102" s="1" t="s">
        <v>29</v>
      </c>
      <c r="U102" s="1" t="s">
        <v>29</v>
      </c>
      <c r="V102" s="1" t="s">
        <v>29</v>
      </c>
      <c r="W102" s="1" t="s">
        <v>29</v>
      </c>
      <c r="X102" s="1" t="s">
        <v>29</v>
      </c>
    </row>
    <row r="103" spans="1:24">
      <c r="A103" s="1" t="s">
        <v>328</v>
      </c>
      <c r="B103" s="1" t="s">
        <v>25</v>
      </c>
      <c r="C103" s="1" t="s">
        <v>329</v>
      </c>
      <c r="D103" s="1" t="s">
        <v>330</v>
      </c>
      <c r="E103" s="1" t="s">
        <v>28</v>
      </c>
      <c r="F103" s="1" t="s">
        <v>29</v>
      </c>
      <c r="G103" s="3">
        <v>1</v>
      </c>
      <c r="H103" s="1" t="s">
        <v>29</v>
      </c>
      <c r="I103" s="3">
        <v>1</v>
      </c>
      <c r="J103" s="4" t="s">
        <v>29</v>
      </c>
      <c r="K103" s="4" t="s">
        <v>29</v>
      </c>
      <c r="L103" s="8">
        <v>9</v>
      </c>
      <c r="M103" s="5">
        <f t="shared" si="19"/>
        <v>180</v>
      </c>
      <c r="N103" s="5">
        <f t="shared" si="19"/>
        <v>180</v>
      </c>
      <c r="O103" s="5">
        <f t="shared" si="17"/>
        <v>0</v>
      </c>
      <c r="P103" s="5">
        <f t="shared" si="18"/>
        <v>0</v>
      </c>
      <c r="Q103" s="5">
        <f>IF(N(Q102),SUM( 9+Q102), 9)</f>
        <v>1950.8</v>
      </c>
      <c r="R103" s="8">
        <v>9</v>
      </c>
      <c r="S103" s="6">
        <v>41327</v>
      </c>
      <c r="T103" s="1" t="s">
        <v>29</v>
      </c>
      <c r="U103" s="1" t="s">
        <v>29</v>
      </c>
      <c r="V103" s="1" t="s">
        <v>29</v>
      </c>
      <c r="W103" s="1" t="s">
        <v>29</v>
      </c>
      <c r="X103" s="1" t="s">
        <v>29</v>
      </c>
    </row>
    <row r="104" spans="1:24">
      <c r="A104" s="1" t="s">
        <v>331</v>
      </c>
      <c r="B104" s="1" t="s">
        <v>25</v>
      </c>
      <c r="C104" s="1" t="s">
        <v>332</v>
      </c>
      <c r="D104" s="1" t="s">
        <v>333</v>
      </c>
      <c r="E104" s="1" t="s">
        <v>28</v>
      </c>
      <c r="F104" s="1" t="s">
        <v>29</v>
      </c>
      <c r="G104" s="3">
        <v>1</v>
      </c>
      <c r="H104" s="1" t="s">
        <v>29</v>
      </c>
      <c r="I104" s="3">
        <v>1</v>
      </c>
      <c r="J104" s="4" t="s">
        <v>29</v>
      </c>
      <c r="K104" s="4" t="s">
        <v>29</v>
      </c>
      <c r="L104" s="7">
        <v>48</v>
      </c>
      <c r="M104" s="5">
        <f t="shared" si="19"/>
        <v>181</v>
      </c>
      <c r="N104" s="5">
        <f t="shared" si="19"/>
        <v>181</v>
      </c>
      <c r="O104" s="5">
        <f t="shared" si="17"/>
        <v>0</v>
      </c>
      <c r="P104" s="5">
        <f t="shared" si="18"/>
        <v>0</v>
      </c>
      <c r="Q104" s="5">
        <f>IF(N(Q103),SUM( 48+Q103), 48)</f>
        <v>1998.8</v>
      </c>
      <c r="R104" s="7">
        <v>48</v>
      </c>
      <c r="S104" s="6">
        <v>41327</v>
      </c>
      <c r="T104" s="1" t="s">
        <v>29</v>
      </c>
      <c r="U104" s="1" t="s">
        <v>29</v>
      </c>
      <c r="V104" s="1" t="s">
        <v>29</v>
      </c>
      <c r="W104" s="1" t="s">
        <v>29</v>
      </c>
      <c r="X104" s="1" t="s">
        <v>29</v>
      </c>
    </row>
    <row r="105" spans="1:24">
      <c r="A105" s="1" t="s">
        <v>334</v>
      </c>
      <c r="B105" s="1" t="s">
        <v>25</v>
      </c>
      <c r="C105" s="1" t="s">
        <v>335</v>
      </c>
      <c r="D105" s="1" t="s">
        <v>336</v>
      </c>
      <c r="E105" s="1" t="s">
        <v>28</v>
      </c>
      <c r="F105" s="1" t="s">
        <v>29</v>
      </c>
      <c r="G105" s="3">
        <v>1</v>
      </c>
      <c r="H105" s="1" t="s">
        <v>29</v>
      </c>
      <c r="I105" s="3">
        <v>1</v>
      </c>
      <c r="J105" s="4" t="s">
        <v>29</v>
      </c>
      <c r="K105" s="4" t="s">
        <v>29</v>
      </c>
      <c r="L105" s="7">
        <v>15</v>
      </c>
      <c r="M105" s="5">
        <f t="shared" si="19"/>
        <v>182</v>
      </c>
      <c r="N105" s="5">
        <f t="shared" si="19"/>
        <v>182</v>
      </c>
      <c r="O105" s="5">
        <f t="shared" si="17"/>
        <v>0</v>
      </c>
      <c r="P105" s="5">
        <f t="shared" si="18"/>
        <v>0</v>
      </c>
      <c r="Q105" s="5">
        <f>IF(N(Q104),SUM( 15+Q104), 15)</f>
        <v>2013.8</v>
      </c>
      <c r="R105" s="7">
        <v>15</v>
      </c>
      <c r="S105" s="6">
        <v>41327</v>
      </c>
      <c r="T105" s="1" t="s">
        <v>29</v>
      </c>
      <c r="U105" s="1" t="s">
        <v>29</v>
      </c>
      <c r="V105" s="1" t="s">
        <v>29</v>
      </c>
      <c r="W105" s="1" t="s">
        <v>29</v>
      </c>
      <c r="X105" s="1" t="s">
        <v>29</v>
      </c>
    </row>
    <row r="106" spans="1:24">
      <c r="A106" s="1" t="s">
        <v>337</v>
      </c>
      <c r="B106" s="1" t="s">
        <v>25</v>
      </c>
      <c r="C106" s="1" t="s">
        <v>338</v>
      </c>
      <c r="D106" s="1" t="s">
        <v>339</v>
      </c>
      <c r="E106" s="1" t="s">
        <v>28</v>
      </c>
      <c r="F106" s="1" t="s">
        <v>29</v>
      </c>
      <c r="G106" s="3">
        <v>1</v>
      </c>
      <c r="H106" s="1" t="s">
        <v>29</v>
      </c>
      <c r="I106" s="3">
        <v>1</v>
      </c>
      <c r="J106" s="4" t="s">
        <v>29</v>
      </c>
      <c r="K106" s="4" t="s">
        <v>29</v>
      </c>
      <c r="L106" s="7">
        <v>25</v>
      </c>
      <c r="M106" s="5">
        <f t="shared" si="19"/>
        <v>183</v>
      </c>
      <c r="N106" s="5">
        <f t="shared" si="19"/>
        <v>183</v>
      </c>
      <c r="O106" s="5">
        <f t="shared" si="17"/>
        <v>0</v>
      </c>
      <c r="P106" s="5">
        <f t="shared" si="18"/>
        <v>0</v>
      </c>
      <c r="Q106" s="5">
        <f>IF(N(Q105),SUM( 25+Q105), 25)</f>
        <v>2038.8</v>
      </c>
      <c r="R106" s="7">
        <v>25</v>
      </c>
      <c r="S106" s="6">
        <v>41327</v>
      </c>
      <c r="T106" s="1" t="s">
        <v>29</v>
      </c>
      <c r="U106" s="1" t="s">
        <v>29</v>
      </c>
      <c r="V106" s="1" t="s">
        <v>29</v>
      </c>
      <c r="W106" s="1" t="s">
        <v>29</v>
      </c>
      <c r="X106" s="1" t="s">
        <v>29</v>
      </c>
    </row>
    <row r="107" spans="1:24">
      <c r="A107" s="1" t="s">
        <v>340</v>
      </c>
      <c r="B107" s="1" t="s">
        <v>25</v>
      </c>
      <c r="C107" s="1" t="s">
        <v>341</v>
      </c>
      <c r="D107" s="1" t="s">
        <v>342</v>
      </c>
      <c r="E107" s="1" t="s">
        <v>28</v>
      </c>
      <c r="F107" s="1" t="s">
        <v>29</v>
      </c>
      <c r="G107" s="3">
        <v>1</v>
      </c>
      <c r="H107" s="1" t="s">
        <v>29</v>
      </c>
      <c r="I107" s="3">
        <v>1</v>
      </c>
      <c r="J107" s="4" t="s">
        <v>29</v>
      </c>
      <c r="K107" s="4" t="s">
        <v>29</v>
      </c>
      <c r="L107" s="7">
        <v>10</v>
      </c>
      <c r="M107" s="5">
        <f t="shared" si="19"/>
        <v>184</v>
      </c>
      <c r="N107" s="5">
        <f t="shared" si="19"/>
        <v>184</v>
      </c>
      <c r="O107" s="5">
        <f t="shared" si="17"/>
        <v>0</v>
      </c>
      <c r="P107" s="5">
        <f t="shared" si="18"/>
        <v>0</v>
      </c>
      <c r="Q107" s="5">
        <f>IF(N(Q106),SUM( 10+Q106), 10)</f>
        <v>2048.8000000000002</v>
      </c>
      <c r="R107" s="7">
        <v>10</v>
      </c>
      <c r="S107" s="6">
        <v>41327</v>
      </c>
      <c r="T107" s="1" t="s">
        <v>29</v>
      </c>
      <c r="U107" s="1" t="s">
        <v>29</v>
      </c>
      <c r="V107" s="1" t="s">
        <v>29</v>
      </c>
      <c r="W107" s="1" t="s">
        <v>29</v>
      </c>
      <c r="X107" s="1" t="s">
        <v>29</v>
      </c>
    </row>
    <row r="108" spans="1:24">
      <c r="A108" s="1" t="s">
        <v>343</v>
      </c>
      <c r="B108" s="1" t="s">
        <v>25</v>
      </c>
      <c r="C108" s="1" t="s">
        <v>344</v>
      </c>
      <c r="D108" s="1" t="s">
        <v>345</v>
      </c>
      <c r="E108" s="1" t="s">
        <v>28</v>
      </c>
      <c r="F108" s="1" t="s">
        <v>29</v>
      </c>
      <c r="G108" s="3">
        <v>2</v>
      </c>
      <c r="H108" s="1" t="s">
        <v>29</v>
      </c>
      <c r="I108" s="3">
        <v>2</v>
      </c>
      <c r="J108" s="4" t="s">
        <v>29</v>
      </c>
      <c r="K108" s="4" t="s">
        <v>29</v>
      </c>
      <c r="L108" s="7">
        <v>20</v>
      </c>
      <c r="M108" s="5">
        <f>IF(N(M107),SUM( 2+M107), 2)</f>
        <v>186</v>
      </c>
      <c r="N108" s="5">
        <f>IF(N(N107),SUM( 2+N107), 2)</f>
        <v>186</v>
      </c>
      <c r="O108" s="5">
        <f t="shared" si="17"/>
        <v>0</v>
      </c>
      <c r="P108" s="5">
        <f t="shared" si="18"/>
        <v>0</v>
      </c>
      <c r="Q108" s="5">
        <f>IF(N(Q107),SUM( 20+Q107), 20)</f>
        <v>2068.8000000000002</v>
      </c>
      <c r="R108" s="7">
        <v>10</v>
      </c>
      <c r="S108" s="6">
        <v>41327</v>
      </c>
      <c r="T108" s="1" t="s">
        <v>29</v>
      </c>
      <c r="U108" s="1" t="s">
        <v>29</v>
      </c>
      <c r="V108" s="1" t="s">
        <v>29</v>
      </c>
      <c r="W108" s="1" t="s">
        <v>29</v>
      </c>
      <c r="X108" s="1" t="s">
        <v>29</v>
      </c>
    </row>
    <row r="109" spans="1:24">
      <c r="A109" s="1" t="s">
        <v>346</v>
      </c>
      <c r="B109" s="1" t="s">
        <v>25</v>
      </c>
      <c r="C109" s="1" t="s">
        <v>347</v>
      </c>
      <c r="D109" s="1" t="s">
        <v>348</v>
      </c>
      <c r="E109" s="1" t="s">
        <v>28</v>
      </c>
      <c r="F109" s="1" t="s">
        <v>29</v>
      </c>
      <c r="G109" s="3">
        <v>1</v>
      </c>
      <c r="H109" s="1" t="s">
        <v>29</v>
      </c>
      <c r="I109" s="3">
        <v>1</v>
      </c>
      <c r="J109" s="4" t="s">
        <v>29</v>
      </c>
      <c r="K109" s="4" t="s">
        <v>29</v>
      </c>
      <c r="L109" s="7">
        <v>26</v>
      </c>
      <c r="M109" s="5">
        <f t="shared" ref="M109:M121" si="20">IF(N(M108),SUM( 1+M108), 1)</f>
        <v>187</v>
      </c>
      <c r="N109" s="5">
        <f t="shared" ref="N109:N121" si="21">IF(N(N108),SUM( 1+N108), 1)</f>
        <v>187</v>
      </c>
      <c r="O109" s="5">
        <f t="shared" si="17"/>
        <v>0</v>
      </c>
      <c r="P109" s="5">
        <f t="shared" si="18"/>
        <v>0</v>
      </c>
      <c r="Q109" s="5">
        <f>IF(N(Q108),SUM( 26+Q108), 26)</f>
        <v>2094.8000000000002</v>
      </c>
      <c r="R109" s="7">
        <v>26</v>
      </c>
      <c r="S109" s="6">
        <v>41327</v>
      </c>
      <c r="T109" s="1" t="s">
        <v>29</v>
      </c>
      <c r="U109" s="1" t="s">
        <v>29</v>
      </c>
      <c r="V109" s="1" t="s">
        <v>29</v>
      </c>
      <c r="W109" s="1" t="s">
        <v>29</v>
      </c>
      <c r="X109" s="1" t="s">
        <v>29</v>
      </c>
    </row>
    <row r="110" spans="1:24">
      <c r="A110" s="1" t="s">
        <v>349</v>
      </c>
      <c r="B110" s="1" t="s">
        <v>25</v>
      </c>
      <c r="C110" s="1" t="s">
        <v>350</v>
      </c>
      <c r="D110" s="1" t="s">
        <v>351</v>
      </c>
      <c r="E110" s="1" t="s">
        <v>28</v>
      </c>
      <c r="F110" s="1" t="s">
        <v>29</v>
      </c>
      <c r="G110" s="3">
        <v>1</v>
      </c>
      <c r="H110" s="1" t="s">
        <v>29</v>
      </c>
      <c r="I110" s="3">
        <v>1</v>
      </c>
      <c r="J110" s="4" t="s">
        <v>29</v>
      </c>
      <c r="K110" s="4" t="s">
        <v>29</v>
      </c>
      <c r="L110" s="7">
        <v>15</v>
      </c>
      <c r="M110" s="5">
        <f t="shared" si="20"/>
        <v>188</v>
      </c>
      <c r="N110" s="5">
        <f t="shared" si="21"/>
        <v>188</v>
      </c>
      <c r="O110" s="5">
        <f t="shared" si="17"/>
        <v>0</v>
      </c>
      <c r="P110" s="5">
        <f t="shared" si="18"/>
        <v>0</v>
      </c>
      <c r="Q110" s="5">
        <f>IF(N(Q109),SUM( 15+Q109), 15)</f>
        <v>2109.8000000000002</v>
      </c>
      <c r="R110" s="7">
        <v>15</v>
      </c>
      <c r="S110" s="6">
        <v>41327</v>
      </c>
      <c r="T110" s="1" t="s">
        <v>29</v>
      </c>
      <c r="U110" s="1" t="s">
        <v>29</v>
      </c>
      <c r="V110" s="1" t="s">
        <v>29</v>
      </c>
      <c r="W110" s="1" t="s">
        <v>29</v>
      </c>
      <c r="X110" s="1" t="s">
        <v>29</v>
      </c>
    </row>
    <row r="111" spans="1:24">
      <c r="A111" s="1" t="s">
        <v>352</v>
      </c>
      <c r="B111" s="1" t="s">
        <v>25</v>
      </c>
      <c r="C111" s="1" t="s">
        <v>353</v>
      </c>
      <c r="D111" s="1" t="s">
        <v>354</v>
      </c>
      <c r="E111" s="1" t="s">
        <v>28</v>
      </c>
      <c r="F111" s="1" t="s">
        <v>29</v>
      </c>
      <c r="G111" s="3">
        <v>1</v>
      </c>
      <c r="H111" s="1" t="s">
        <v>29</v>
      </c>
      <c r="I111" s="3">
        <v>1</v>
      </c>
      <c r="J111" s="4" t="s">
        <v>29</v>
      </c>
      <c r="K111" s="4" t="s">
        <v>29</v>
      </c>
      <c r="L111" s="7">
        <v>14.5</v>
      </c>
      <c r="M111" s="5">
        <f t="shared" si="20"/>
        <v>189</v>
      </c>
      <c r="N111" s="5">
        <f t="shared" si="21"/>
        <v>189</v>
      </c>
      <c r="O111" s="5">
        <f t="shared" si="17"/>
        <v>0</v>
      </c>
      <c r="P111" s="5">
        <f t="shared" si="18"/>
        <v>0</v>
      </c>
      <c r="Q111" s="5">
        <f>IF(N(Q110),SUM( 14.5+Q110), 14.5)</f>
        <v>2124.3000000000002</v>
      </c>
      <c r="R111" s="7">
        <v>14.5</v>
      </c>
      <c r="S111" s="6">
        <v>41327</v>
      </c>
      <c r="T111" s="1" t="s">
        <v>29</v>
      </c>
      <c r="U111" s="1" t="s">
        <v>29</v>
      </c>
      <c r="V111" s="1" t="s">
        <v>29</v>
      </c>
      <c r="W111" s="1" t="s">
        <v>29</v>
      </c>
      <c r="X111" s="1" t="s">
        <v>29</v>
      </c>
    </row>
    <row r="112" spans="1:24">
      <c r="A112" s="1" t="s">
        <v>355</v>
      </c>
      <c r="B112" s="1" t="s">
        <v>25</v>
      </c>
      <c r="C112" s="1" t="s">
        <v>356</v>
      </c>
      <c r="D112" s="1" t="s">
        <v>357</v>
      </c>
      <c r="E112" s="1" t="s">
        <v>28</v>
      </c>
      <c r="F112" s="1" t="s">
        <v>29</v>
      </c>
      <c r="G112" s="3">
        <v>1</v>
      </c>
      <c r="H112" s="1" t="s">
        <v>29</v>
      </c>
      <c r="I112" s="3">
        <v>1</v>
      </c>
      <c r="J112" s="4" t="s">
        <v>29</v>
      </c>
      <c r="K112" s="4" t="s">
        <v>29</v>
      </c>
      <c r="L112" s="7">
        <v>16</v>
      </c>
      <c r="M112" s="5">
        <f t="shared" si="20"/>
        <v>190</v>
      </c>
      <c r="N112" s="5">
        <f t="shared" si="21"/>
        <v>190</v>
      </c>
      <c r="O112" s="5">
        <f t="shared" si="17"/>
        <v>0</v>
      </c>
      <c r="P112" s="5">
        <f t="shared" si="18"/>
        <v>0</v>
      </c>
      <c r="Q112" s="5">
        <f>IF(N(Q111),SUM( 16+Q111), 16)</f>
        <v>2140.3000000000002</v>
      </c>
      <c r="R112" s="7">
        <v>16</v>
      </c>
      <c r="S112" s="6">
        <v>41327</v>
      </c>
      <c r="T112" s="1" t="s">
        <v>29</v>
      </c>
      <c r="U112" s="1" t="s">
        <v>29</v>
      </c>
      <c r="V112" s="1" t="s">
        <v>29</v>
      </c>
      <c r="W112" s="1" t="s">
        <v>29</v>
      </c>
      <c r="X112" s="1" t="s">
        <v>29</v>
      </c>
    </row>
    <row r="113" spans="1:24">
      <c r="A113" s="1" t="s">
        <v>358</v>
      </c>
      <c r="B113" s="1" t="s">
        <v>25</v>
      </c>
      <c r="C113" s="1" t="s">
        <v>359</v>
      </c>
      <c r="D113" s="1" t="s">
        <v>360</v>
      </c>
      <c r="E113" s="1" t="s">
        <v>28</v>
      </c>
      <c r="F113" s="1" t="s">
        <v>29</v>
      </c>
      <c r="G113" s="3">
        <v>1</v>
      </c>
      <c r="H113" s="1" t="s">
        <v>29</v>
      </c>
      <c r="I113" s="3">
        <v>1</v>
      </c>
      <c r="J113" s="4" t="s">
        <v>29</v>
      </c>
      <c r="K113" s="4" t="s">
        <v>29</v>
      </c>
      <c r="L113" s="7">
        <v>15</v>
      </c>
      <c r="M113" s="5">
        <f t="shared" si="20"/>
        <v>191</v>
      </c>
      <c r="N113" s="5">
        <f t="shared" si="21"/>
        <v>191</v>
      </c>
      <c r="O113" s="5">
        <f t="shared" si="17"/>
        <v>0</v>
      </c>
      <c r="P113" s="5">
        <f t="shared" si="18"/>
        <v>0</v>
      </c>
      <c r="Q113" s="5">
        <f>IF(N(Q112),SUM( 15+Q112), 15)</f>
        <v>2155.3000000000002</v>
      </c>
      <c r="R113" s="7">
        <v>15</v>
      </c>
      <c r="S113" s="6">
        <v>41327</v>
      </c>
      <c r="T113" s="1" t="s">
        <v>29</v>
      </c>
      <c r="U113" s="1" t="s">
        <v>29</v>
      </c>
      <c r="V113" s="1" t="s">
        <v>29</v>
      </c>
      <c r="W113" s="1" t="s">
        <v>29</v>
      </c>
      <c r="X113" s="1" t="s">
        <v>29</v>
      </c>
    </row>
    <row r="114" spans="1:24">
      <c r="A114" s="1" t="s">
        <v>361</v>
      </c>
      <c r="B114" s="1" t="s">
        <v>25</v>
      </c>
      <c r="C114" s="1" t="s">
        <v>362</v>
      </c>
      <c r="D114" s="1" t="s">
        <v>363</v>
      </c>
      <c r="E114" s="1" t="s">
        <v>28</v>
      </c>
      <c r="F114" s="1" t="s">
        <v>29</v>
      </c>
      <c r="G114" s="3">
        <v>1</v>
      </c>
      <c r="H114" s="1" t="s">
        <v>29</v>
      </c>
      <c r="I114" s="3">
        <v>1</v>
      </c>
      <c r="J114" s="4" t="s">
        <v>29</v>
      </c>
      <c r="K114" s="4" t="s">
        <v>29</v>
      </c>
      <c r="L114" s="7">
        <v>10</v>
      </c>
      <c r="M114" s="5">
        <f t="shared" si="20"/>
        <v>192</v>
      </c>
      <c r="N114" s="5">
        <f t="shared" si="21"/>
        <v>192</v>
      </c>
      <c r="O114" s="5">
        <f t="shared" si="17"/>
        <v>0</v>
      </c>
      <c r="P114" s="5">
        <f t="shared" si="18"/>
        <v>0</v>
      </c>
      <c r="Q114" s="5">
        <f>IF(N(Q113),SUM( 10+Q113), 10)</f>
        <v>2165.3000000000002</v>
      </c>
      <c r="R114" s="7">
        <v>10</v>
      </c>
      <c r="S114" s="6">
        <v>41327</v>
      </c>
      <c r="T114" s="1" t="s">
        <v>29</v>
      </c>
      <c r="U114" s="1" t="s">
        <v>29</v>
      </c>
      <c r="V114" s="1" t="s">
        <v>29</v>
      </c>
      <c r="W114" s="1" t="s">
        <v>29</v>
      </c>
      <c r="X114" s="1" t="s">
        <v>29</v>
      </c>
    </row>
    <row r="115" spans="1:24">
      <c r="A115" s="1" t="s">
        <v>364</v>
      </c>
      <c r="B115" s="1" t="s">
        <v>25</v>
      </c>
      <c r="C115" s="1" t="s">
        <v>365</v>
      </c>
      <c r="D115" s="1" t="s">
        <v>366</v>
      </c>
      <c r="E115" s="1" t="s">
        <v>28</v>
      </c>
      <c r="F115" s="1" t="s">
        <v>29</v>
      </c>
      <c r="G115" s="3">
        <v>1</v>
      </c>
      <c r="H115" s="1" t="s">
        <v>29</v>
      </c>
      <c r="I115" s="3">
        <v>1</v>
      </c>
      <c r="J115" s="4" t="s">
        <v>29</v>
      </c>
      <c r="K115" s="4" t="s">
        <v>29</v>
      </c>
      <c r="L115" s="7">
        <v>18</v>
      </c>
      <c r="M115" s="5">
        <f t="shared" si="20"/>
        <v>193</v>
      </c>
      <c r="N115" s="5">
        <f t="shared" si="21"/>
        <v>193</v>
      </c>
      <c r="O115" s="5">
        <f t="shared" si="17"/>
        <v>0</v>
      </c>
      <c r="P115" s="5">
        <f t="shared" si="18"/>
        <v>0</v>
      </c>
      <c r="Q115" s="5">
        <f>IF(N(Q114),SUM( 18+Q114), 18)</f>
        <v>2183.3000000000002</v>
      </c>
      <c r="R115" s="7">
        <v>18</v>
      </c>
      <c r="S115" s="6">
        <v>41327</v>
      </c>
      <c r="T115" s="1" t="s">
        <v>29</v>
      </c>
      <c r="U115" s="1" t="s">
        <v>29</v>
      </c>
      <c r="V115" s="1" t="s">
        <v>29</v>
      </c>
      <c r="W115" s="1" t="s">
        <v>29</v>
      </c>
      <c r="X115" s="1" t="s">
        <v>29</v>
      </c>
    </row>
    <row r="116" spans="1:24">
      <c r="A116" s="1" t="s">
        <v>367</v>
      </c>
      <c r="B116" s="1" t="s">
        <v>25</v>
      </c>
      <c r="C116" s="1" t="s">
        <v>368</v>
      </c>
      <c r="D116" s="1" t="s">
        <v>369</v>
      </c>
      <c r="E116" s="1" t="s">
        <v>28</v>
      </c>
      <c r="F116" s="1" t="s">
        <v>29</v>
      </c>
      <c r="G116" s="3">
        <v>1</v>
      </c>
      <c r="H116" s="1" t="s">
        <v>29</v>
      </c>
      <c r="I116" s="3">
        <v>1</v>
      </c>
      <c r="J116" s="4" t="s">
        <v>29</v>
      </c>
      <c r="K116" s="4" t="s">
        <v>29</v>
      </c>
      <c r="L116" s="7">
        <v>13</v>
      </c>
      <c r="M116" s="5">
        <f t="shared" si="20"/>
        <v>194</v>
      </c>
      <c r="N116" s="5">
        <f t="shared" si="21"/>
        <v>194</v>
      </c>
      <c r="O116" s="5">
        <f t="shared" si="17"/>
        <v>0</v>
      </c>
      <c r="P116" s="5">
        <f t="shared" si="18"/>
        <v>0</v>
      </c>
      <c r="Q116" s="5">
        <f>IF(N(Q115),SUM( 13+Q115), 13)</f>
        <v>2196.3000000000002</v>
      </c>
      <c r="R116" s="7">
        <v>13</v>
      </c>
      <c r="S116" s="6">
        <v>41327</v>
      </c>
      <c r="T116" s="1" t="s">
        <v>29</v>
      </c>
      <c r="U116" s="1" t="s">
        <v>29</v>
      </c>
      <c r="V116" s="1" t="s">
        <v>29</v>
      </c>
      <c r="W116" s="1" t="s">
        <v>29</v>
      </c>
      <c r="X116" s="1" t="s">
        <v>29</v>
      </c>
    </row>
    <row r="117" spans="1:24">
      <c r="A117" s="1" t="s">
        <v>370</v>
      </c>
      <c r="B117" s="1" t="s">
        <v>25</v>
      </c>
      <c r="C117" s="1" t="s">
        <v>371</v>
      </c>
      <c r="D117" s="1" t="s">
        <v>372</v>
      </c>
      <c r="E117" s="1" t="s">
        <v>28</v>
      </c>
      <c r="F117" s="1" t="s">
        <v>29</v>
      </c>
      <c r="G117" s="3">
        <v>1</v>
      </c>
      <c r="H117" s="1" t="s">
        <v>29</v>
      </c>
      <c r="I117" s="3">
        <v>1</v>
      </c>
      <c r="J117" s="4" t="s">
        <v>29</v>
      </c>
      <c r="K117" s="4" t="s">
        <v>29</v>
      </c>
      <c r="L117" s="7">
        <v>19.5</v>
      </c>
      <c r="M117" s="5">
        <f t="shared" si="20"/>
        <v>195</v>
      </c>
      <c r="N117" s="5">
        <f t="shared" si="21"/>
        <v>195</v>
      </c>
      <c r="O117" s="5">
        <f t="shared" si="17"/>
        <v>0</v>
      </c>
      <c r="P117" s="5">
        <f t="shared" si="18"/>
        <v>0</v>
      </c>
      <c r="Q117" s="5">
        <f>IF(N(Q116),SUM( 19.5+Q116), 19.5)</f>
        <v>2215.8000000000002</v>
      </c>
      <c r="R117" s="7">
        <v>19.5</v>
      </c>
      <c r="S117" s="6">
        <v>41327</v>
      </c>
      <c r="T117" s="1" t="s">
        <v>29</v>
      </c>
      <c r="U117" s="1" t="s">
        <v>29</v>
      </c>
      <c r="V117" s="1" t="s">
        <v>29</v>
      </c>
      <c r="W117" s="1" t="s">
        <v>29</v>
      </c>
      <c r="X117" s="1" t="s">
        <v>29</v>
      </c>
    </row>
    <row r="118" spans="1:24" s="16" customFormat="1">
      <c r="A118" s="10" t="s">
        <v>373</v>
      </c>
      <c r="B118" s="10" t="s">
        <v>25</v>
      </c>
      <c r="C118" s="10" t="s">
        <v>374</v>
      </c>
      <c r="D118" s="10" t="s">
        <v>375</v>
      </c>
      <c r="E118" s="10" t="s">
        <v>28</v>
      </c>
      <c r="F118" s="10" t="s">
        <v>29</v>
      </c>
      <c r="G118" s="11">
        <v>1</v>
      </c>
      <c r="H118" s="10" t="s">
        <v>29</v>
      </c>
      <c r="I118" s="11">
        <v>1</v>
      </c>
      <c r="J118" s="12" t="s">
        <v>29</v>
      </c>
      <c r="K118" s="12" t="s">
        <v>29</v>
      </c>
      <c r="L118" s="13">
        <v>26</v>
      </c>
      <c r="M118" s="14">
        <f t="shared" si="20"/>
        <v>196</v>
      </c>
      <c r="N118" s="14">
        <f t="shared" si="21"/>
        <v>196</v>
      </c>
      <c r="O118" s="14">
        <f t="shared" si="17"/>
        <v>0</v>
      </c>
      <c r="P118" s="14">
        <f t="shared" si="18"/>
        <v>0</v>
      </c>
      <c r="Q118" s="14">
        <f>IF(N(Q117),SUM( 26+Q117), 26)</f>
        <v>2241.8000000000002</v>
      </c>
      <c r="R118" s="13">
        <v>26</v>
      </c>
      <c r="S118" s="15">
        <v>41327</v>
      </c>
      <c r="T118" s="10" t="s">
        <v>29</v>
      </c>
      <c r="U118" s="10" t="s">
        <v>29</v>
      </c>
      <c r="V118" s="10" t="s">
        <v>29</v>
      </c>
      <c r="W118" s="10" t="s">
        <v>29</v>
      </c>
      <c r="X118" s="10" t="s">
        <v>29</v>
      </c>
    </row>
    <row r="119" spans="1:24">
      <c r="A119" s="1" t="s">
        <v>376</v>
      </c>
      <c r="B119" s="1" t="s">
        <v>25</v>
      </c>
      <c r="C119" s="1" t="s">
        <v>377</v>
      </c>
      <c r="D119" s="1" t="s">
        <v>378</v>
      </c>
      <c r="E119" s="1" t="s">
        <v>28</v>
      </c>
      <c r="F119" s="1" t="s">
        <v>29</v>
      </c>
      <c r="G119" s="3">
        <v>1</v>
      </c>
      <c r="H119" s="1" t="s">
        <v>29</v>
      </c>
      <c r="I119" s="3">
        <v>1</v>
      </c>
      <c r="J119" s="4" t="s">
        <v>29</v>
      </c>
      <c r="K119" s="4" t="s">
        <v>29</v>
      </c>
      <c r="L119" s="7">
        <v>19.5</v>
      </c>
      <c r="M119" s="5">
        <f t="shared" si="20"/>
        <v>197</v>
      </c>
      <c r="N119" s="5">
        <f t="shared" si="21"/>
        <v>197</v>
      </c>
      <c r="O119" s="5">
        <f t="shared" si="17"/>
        <v>0</v>
      </c>
      <c r="P119" s="5">
        <f t="shared" si="18"/>
        <v>0</v>
      </c>
      <c r="Q119" s="5">
        <f>IF(N(Q118),SUM( 19.5+Q118), 19.5)</f>
        <v>2261.3000000000002</v>
      </c>
      <c r="R119" s="7">
        <v>19.5</v>
      </c>
      <c r="S119" s="6">
        <v>41327</v>
      </c>
      <c r="T119" s="1" t="s">
        <v>29</v>
      </c>
      <c r="U119" s="1" t="s">
        <v>29</v>
      </c>
      <c r="V119" s="1" t="s">
        <v>29</v>
      </c>
      <c r="W119" s="1" t="s">
        <v>29</v>
      </c>
      <c r="X119" s="1" t="s">
        <v>29</v>
      </c>
    </row>
    <row r="120" spans="1:24">
      <c r="A120" s="1" t="s">
        <v>379</v>
      </c>
      <c r="B120" s="1" t="s">
        <v>25</v>
      </c>
      <c r="C120" s="1" t="s">
        <v>380</v>
      </c>
      <c r="D120" s="1" t="s">
        <v>381</v>
      </c>
      <c r="E120" s="1" t="s">
        <v>28</v>
      </c>
      <c r="F120" s="1" t="s">
        <v>29</v>
      </c>
      <c r="G120" s="3">
        <v>1</v>
      </c>
      <c r="H120" s="1" t="s">
        <v>29</v>
      </c>
      <c r="I120" s="3">
        <v>1</v>
      </c>
      <c r="J120" s="4" t="s">
        <v>29</v>
      </c>
      <c r="K120" s="4" t="s">
        <v>29</v>
      </c>
      <c r="L120" s="7">
        <v>16.5</v>
      </c>
      <c r="M120" s="5">
        <f t="shared" si="20"/>
        <v>198</v>
      </c>
      <c r="N120" s="5">
        <f t="shared" si="21"/>
        <v>198</v>
      </c>
      <c r="O120" s="5">
        <f t="shared" si="17"/>
        <v>0</v>
      </c>
      <c r="P120" s="5">
        <f t="shared" si="18"/>
        <v>0</v>
      </c>
      <c r="Q120" s="5">
        <f>IF(N(Q119),SUM( 16.5+Q119), 16.5)</f>
        <v>2277.8000000000002</v>
      </c>
      <c r="R120" s="7">
        <v>16.5</v>
      </c>
      <c r="S120" s="6">
        <v>41327</v>
      </c>
      <c r="T120" s="1" t="s">
        <v>29</v>
      </c>
      <c r="U120" s="1" t="s">
        <v>29</v>
      </c>
      <c r="V120" s="1" t="s">
        <v>29</v>
      </c>
      <c r="W120" s="1" t="s">
        <v>29</v>
      </c>
      <c r="X120" s="1" t="s">
        <v>29</v>
      </c>
    </row>
    <row r="121" spans="1:24">
      <c r="A121" s="1" t="s">
        <v>382</v>
      </c>
      <c r="B121" s="1" t="s">
        <v>25</v>
      </c>
      <c r="C121" s="1" t="s">
        <v>383</v>
      </c>
      <c r="D121" s="1" t="s">
        <v>384</v>
      </c>
      <c r="E121" s="1" t="s">
        <v>249</v>
      </c>
      <c r="F121" s="1" t="s">
        <v>29</v>
      </c>
      <c r="G121" s="3">
        <v>1</v>
      </c>
      <c r="H121" s="1" t="s">
        <v>29</v>
      </c>
      <c r="I121" s="3">
        <v>1</v>
      </c>
      <c r="J121" s="4" t="s">
        <v>29</v>
      </c>
      <c r="K121" s="4" t="s">
        <v>29</v>
      </c>
      <c r="L121" s="7">
        <v>28</v>
      </c>
      <c r="M121" s="5">
        <f t="shared" si="20"/>
        <v>199</v>
      </c>
      <c r="N121" s="5">
        <f t="shared" si="21"/>
        <v>199</v>
      </c>
      <c r="O121" s="5">
        <f t="shared" si="17"/>
        <v>0</v>
      </c>
      <c r="P121" s="5">
        <f t="shared" si="18"/>
        <v>0</v>
      </c>
      <c r="Q121" s="5">
        <f>IF(N(Q120),SUM( 28+Q120), 28)</f>
        <v>2305.8000000000002</v>
      </c>
      <c r="R121" s="7">
        <v>28</v>
      </c>
      <c r="S121" s="6">
        <v>41327</v>
      </c>
      <c r="T121" s="1" t="s">
        <v>29</v>
      </c>
      <c r="U121" s="1" t="s">
        <v>29</v>
      </c>
      <c r="V121" s="1" t="s">
        <v>29</v>
      </c>
      <c r="W121" s="1" t="s">
        <v>29</v>
      </c>
      <c r="X121" s="1" t="s">
        <v>29</v>
      </c>
    </row>
    <row r="122" spans="1:24">
      <c r="A122" s="1" t="s">
        <v>385</v>
      </c>
      <c r="B122" s="1" t="s">
        <v>25</v>
      </c>
      <c r="C122" s="1" t="s">
        <v>386</v>
      </c>
      <c r="D122" s="1" t="s">
        <v>387</v>
      </c>
      <c r="E122" s="1" t="s">
        <v>28</v>
      </c>
      <c r="F122" s="1" t="s">
        <v>29</v>
      </c>
      <c r="G122" s="3">
        <v>3</v>
      </c>
      <c r="H122" s="1" t="s">
        <v>29</v>
      </c>
      <c r="I122" s="3">
        <v>3</v>
      </c>
      <c r="J122" s="4" t="s">
        <v>29</v>
      </c>
      <c r="K122" s="4" t="s">
        <v>29</v>
      </c>
      <c r="L122" s="7">
        <v>18</v>
      </c>
      <c r="M122" s="5">
        <f>IF(N(M121),SUM( 3+M121), 3)</f>
        <v>202</v>
      </c>
      <c r="N122" s="5">
        <f>IF(N(N121),SUM( 3+N121), 3)</f>
        <v>202</v>
      </c>
      <c r="O122" s="5">
        <f t="shared" si="17"/>
        <v>0</v>
      </c>
      <c r="P122" s="5">
        <f t="shared" si="18"/>
        <v>0</v>
      </c>
      <c r="Q122" s="5">
        <f>IF(N(Q121),SUM( 18+Q121), 18)</f>
        <v>2323.8000000000002</v>
      </c>
      <c r="R122" s="8">
        <v>6</v>
      </c>
      <c r="S122" s="6">
        <v>41327</v>
      </c>
      <c r="T122" s="1" t="s">
        <v>29</v>
      </c>
      <c r="U122" s="1" t="s">
        <v>29</v>
      </c>
      <c r="V122" s="1" t="s">
        <v>29</v>
      </c>
      <c r="W122" s="1" t="s">
        <v>29</v>
      </c>
      <c r="X122" s="1" t="s">
        <v>29</v>
      </c>
    </row>
    <row r="123" spans="1:24">
      <c r="A123" s="1" t="s">
        <v>388</v>
      </c>
      <c r="B123" s="1" t="s">
        <v>25</v>
      </c>
      <c r="C123" s="1" t="s">
        <v>389</v>
      </c>
      <c r="D123" s="1" t="s">
        <v>390</v>
      </c>
      <c r="E123" s="1" t="s">
        <v>28</v>
      </c>
      <c r="F123" s="1" t="s">
        <v>29</v>
      </c>
      <c r="G123" s="3">
        <v>2</v>
      </c>
      <c r="H123" s="1" t="s">
        <v>29</v>
      </c>
      <c r="I123" s="3">
        <v>2</v>
      </c>
      <c r="J123" s="4" t="s">
        <v>29</v>
      </c>
      <c r="K123" s="4" t="s">
        <v>29</v>
      </c>
      <c r="L123" s="7">
        <v>24</v>
      </c>
      <c r="M123" s="5">
        <f>IF(N(M122),SUM( 2+M122), 2)</f>
        <v>204</v>
      </c>
      <c r="N123" s="5">
        <f>IF(N(N122),SUM( 2+N122), 2)</f>
        <v>204</v>
      </c>
      <c r="O123" s="5">
        <f t="shared" si="17"/>
        <v>0</v>
      </c>
      <c r="P123" s="5">
        <f t="shared" si="18"/>
        <v>0</v>
      </c>
      <c r="Q123" s="5">
        <f>IF(N(Q122),SUM( 24+Q122), 24)</f>
        <v>2347.8000000000002</v>
      </c>
      <c r="R123" s="7">
        <v>12</v>
      </c>
      <c r="S123" s="6">
        <v>41327</v>
      </c>
      <c r="T123" s="1" t="s">
        <v>29</v>
      </c>
      <c r="U123" s="1" t="s">
        <v>29</v>
      </c>
      <c r="V123" s="1" t="s">
        <v>29</v>
      </c>
      <c r="W123" s="1" t="s">
        <v>29</v>
      </c>
      <c r="X123" s="1" t="s">
        <v>29</v>
      </c>
    </row>
    <row r="124" spans="1:24">
      <c r="A124" s="1" t="s">
        <v>391</v>
      </c>
      <c r="B124" s="1" t="s">
        <v>25</v>
      </c>
      <c r="C124" s="1" t="s">
        <v>392</v>
      </c>
      <c r="D124" s="1" t="s">
        <v>393</v>
      </c>
      <c r="E124" s="1" t="s">
        <v>28</v>
      </c>
      <c r="F124" s="1" t="s">
        <v>29</v>
      </c>
      <c r="G124" s="3">
        <v>1</v>
      </c>
      <c r="H124" s="1" t="s">
        <v>29</v>
      </c>
      <c r="I124" s="3">
        <v>1</v>
      </c>
      <c r="J124" s="4" t="s">
        <v>29</v>
      </c>
      <c r="K124" s="4" t="s">
        <v>29</v>
      </c>
      <c r="L124" s="7">
        <v>14</v>
      </c>
      <c r="M124" s="5">
        <f t="shared" ref="M124:N131" si="22">IF(N(M123),SUM( 1+M123), 1)</f>
        <v>205</v>
      </c>
      <c r="N124" s="5">
        <f t="shared" si="22"/>
        <v>205</v>
      </c>
      <c r="O124" s="5">
        <f t="shared" si="17"/>
        <v>0</v>
      </c>
      <c r="P124" s="5">
        <f t="shared" si="18"/>
        <v>0</v>
      </c>
      <c r="Q124" s="5">
        <f>IF(N(Q123),SUM( 14+Q123), 14)</f>
        <v>2361.8000000000002</v>
      </c>
      <c r="R124" s="7">
        <v>14</v>
      </c>
      <c r="S124" s="6">
        <v>41327</v>
      </c>
      <c r="T124" s="1" t="s">
        <v>29</v>
      </c>
      <c r="U124" s="1" t="s">
        <v>29</v>
      </c>
      <c r="V124" s="1" t="s">
        <v>29</v>
      </c>
      <c r="W124" s="1" t="s">
        <v>29</v>
      </c>
      <c r="X124" s="1" t="s">
        <v>29</v>
      </c>
    </row>
    <row r="125" spans="1:24">
      <c r="A125" s="1" t="s">
        <v>394</v>
      </c>
      <c r="B125" s="1" t="s">
        <v>25</v>
      </c>
      <c r="C125" s="1" t="s">
        <v>395</v>
      </c>
      <c r="D125" s="1" t="s">
        <v>396</v>
      </c>
      <c r="E125" s="1" t="s">
        <v>28</v>
      </c>
      <c r="F125" s="1" t="s">
        <v>29</v>
      </c>
      <c r="G125" s="3">
        <v>1</v>
      </c>
      <c r="H125" s="1" t="s">
        <v>29</v>
      </c>
      <c r="I125" s="3">
        <v>1</v>
      </c>
      <c r="J125" s="4" t="s">
        <v>29</v>
      </c>
      <c r="K125" s="4" t="s">
        <v>29</v>
      </c>
      <c r="L125" s="7">
        <v>10.5</v>
      </c>
      <c r="M125" s="5">
        <f t="shared" si="22"/>
        <v>206</v>
      </c>
      <c r="N125" s="5">
        <f t="shared" si="22"/>
        <v>206</v>
      </c>
      <c r="O125" s="5">
        <f t="shared" si="17"/>
        <v>0</v>
      </c>
      <c r="P125" s="5">
        <f t="shared" si="18"/>
        <v>0</v>
      </c>
      <c r="Q125" s="5">
        <f>IF(N(Q124),SUM( 10.5+Q124), 10.5)</f>
        <v>2372.3000000000002</v>
      </c>
      <c r="R125" s="7">
        <v>10.5</v>
      </c>
      <c r="S125" s="6">
        <v>41327</v>
      </c>
      <c r="T125" s="1" t="s">
        <v>29</v>
      </c>
      <c r="U125" s="1" t="s">
        <v>29</v>
      </c>
      <c r="V125" s="1" t="s">
        <v>29</v>
      </c>
      <c r="W125" s="1" t="s">
        <v>29</v>
      </c>
      <c r="X125" s="1" t="s">
        <v>29</v>
      </c>
    </row>
    <row r="126" spans="1:24">
      <c r="A126" s="1" t="s">
        <v>397</v>
      </c>
      <c r="B126" s="1" t="s">
        <v>25</v>
      </c>
      <c r="C126" s="1" t="s">
        <v>398</v>
      </c>
      <c r="D126" s="1" t="s">
        <v>399</v>
      </c>
      <c r="E126" s="1" t="s">
        <v>28</v>
      </c>
      <c r="F126" s="1" t="s">
        <v>29</v>
      </c>
      <c r="G126" s="3">
        <v>1</v>
      </c>
      <c r="H126" s="1" t="s">
        <v>29</v>
      </c>
      <c r="I126" s="3">
        <v>1</v>
      </c>
      <c r="J126" s="4" t="s">
        <v>29</v>
      </c>
      <c r="K126" s="4" t="s">
        <v>29</v>
      </c>
      <c r="L126" s="7">
        <v>13</v>
      </c>
      <c r="M126" s="5">
        <f t="shared" si="22"/>
        <v>207</v>
      </c>
      <c r="N126" s="5">
        <f t="shared" si="22"/>
        <v>207</v>
      </c>
      <c r="O126" s="5">
        <f t="shared" si="17"/>
        <v>0</v>
      </c>
      <c r="P126" s="5">
        <f t="shared" si="18"/>
        <v>0</v>
      </c>
      <c r="Q126" s="5">
        <f>IF(N(Q125),SUM( 13+Q125), 13)</f>
        <v>2385.3000000000002</v>
      </c>
      <c r="R126" s="7">
        <v>13</v>
      </c>
      <c r="S126" s="6">
        <v>41327</v>
      </c>
      <c r="T126" s="1" t="s">
        <v>29</v>
      </c>
      <c r="U126" s="1" t="s">
        <v>29</v>
      </c>
      <c r="V126" s="1" t="s">
        <v>29</v>
      </c>
      <c r="W126" s="1" t="s">
        <v>29</v>
      </c>
      <c r="X126" s="1" t="s">
        <v>29</v>
      </c>
    </row>
    <row r="127" spans="1:24">
      <c r="A127" s="1" t="s">
        <v>400</v>
      </c>
      <c r="B127" s="1" t="s">
        <v>25</v>
      </c>
      <c r="C127" s="1" t="s">
        <v>401</v>
      </c>
      <c r="D127" s="1" t="s">
        <v>402</v>
      </c>
      <c r="E127" s="1" t="s">
        <v>28</v>
      </c>
      <c r="F127" s="1" t="s">
        <v>29</v>
      </c>
      <c r="G127" s="3">
        <v>1</v>
      </c>
      <c r="H127" s="1" t="s">
        <v>29</v>
      </c>
      <c r="I127" s="3">
        <v>1</v>
      </c>
      <c r="J127" s="4" t="s">
        <v>29</v>
      </c>
      <c r="K127" s="4" t="s">
        <v>29</v>
      </c>
      <c r="L127" s="8">
        <v>8</v>
      </c>
      <c r="M127" s="5">
        <f t="shared" si="22"/>
        <v>208</v>
      </c>
      <c r="N127" s="5">
        <f t="shared" si="22"/>
        <v>208</v>
      </c>
      <c r="O127" s="5">
        <f t="shared" si="17"/>
        <v>0</v>
      </c>
      <c r="P127" s="5">
        <f t="shared" si="18"/>
        <v>0</v>
      </c>
      <c r="Q127" s="5">
        <f>IF(N(Q126),SUM( 8+Q126), 8)</f>
        <v>2393.3000000000002</v>
      </c>
      <c r="R127" s="8">
        <v>8</v>
      </c>
      <c r="S127" s="6">
        <v>41327</v>
      </c>
      <c r="T127" s="1" t="s">
        <v>29</v>
      </c>
      <c r="U127" s="1" t="s">
        <v>29</v>
      </c>
      <c r="V127" s="1" t="s">
        <v>29</v>
      </c>
      <c r="W127" s="1" t="s">
        <v>29</v>
      </c>
      <c r="X127" s="1" t="s">
        <v>29</v>
      </c>
    </row>
    <row r="128" spans="1:24">
      <c r="A128" s="1" t="s">
        <v>403</v>
      </c>
      <c r="B128" s="1" t="s">
        <v>25</v>
      </c>
      <c r="C128" s="1" t="s">
        <v>404</v>
      </c>
      <c r="D128" s="1" t="s">
        <v>405</v>
      </c>
      <c r="E128" s="1" t="s">
        <v>28</v>
      </c>
      <c r="F128" s="1" t="s">
        <v>29</v>
      </c>
      <c r="G128" s="3">
        <v>1</v>
      </c>
      <c r="H128" s="1" t="s">
        <v>29</v>
      </c>
      <c r="I128" s="3">
        <v>1</v>
      </c>
      <c r="J128" s="4" t="s">
        <v>29</v>
      </c>
      <c r="K128" s="4" t="s">
        <v>29</v>
      </c>
      <c r="L128" s="7">
        <v>20</v>
      </c>
      <c r="M128" s="5">
        <f t="shared" si="22"/>
        <v>209</v>
      </c>
      <c r="N128" s="5">
        <f t="shared" si="22"/>
        <v>209</v>
      </c>
      <c r="O128" s="5">
        <f t="shared" si="17"/>
        <v>0</v>
      </c>
      <c r="P128" s="5">
        <f t="shared" si="18"/>
        <v>0</v>
      </c>
      <c r="Q128" s="5">
        <f>IF(N(Q127),SUM( 20+Q127), 20)</f>
        <v>2413.3000000000002</v>
      </c>
      <c r="R128" s="7">
        <v>20</v>
      </c>
      <c r="S128" s="6">
        <v>41388</v>
      </c>
      <c r="T128" s="1" t="s">
        <v>29</v>
      </c>
      <c r="U128" s="1" t="s">
        <v>29</v>
      </c>
      <c r="V128" s="1" t="s">
        <v>29</v>
      </c>
      <c r="W128" s="1" t="s">
        <v>29</v>
      </c>
      <c r="X128" s="1" t="s">
        <v>29</v>
      </c>
    </row>
    <row r="129" spans="1:24">
      <c r="A129" s="1" t="s">
        <v>406</v>
      </c>
      <c r="B129" s="1" t="s">
        <v>25</v>
      </c>
      <c r="C129" s="1" t="s">
        <v>407</v>
      </c>
      <c r="D129" s="1" t="s">
        <v>408</v>
      </c>
      <c r="E129" s="1" t="s">
        <v>28</v>
      </c>
      <c r="F129" s="1" t="s">
        <v>29</v>
      </c>
      <c r="G129" s="3">
        <v>1</v>
      </c>
      <c r="H129" s="1" t="s">
        <v>29</v>
      </c>
      <c r="I129" s="3">
        <v>1</v>
      </c>
      <c r="J129" s="4" t="s">
        <v>29</v>
      </c>
      <c r="K129" s="4" t="s">
        <v>29</v>
      </c>
      <c r="L129" s="7">
        <v>18</v>
      </c>
      <c r="M129" s="5">
        <f t="shared" si="22"/>
        <v>210</v>
      </c>
      <c r="N129" s="5">
        <f t="shared" si="22"/>
        <v>210</v>
      </c>
      <c r="O129" s="5">
        <f t="shared" si="17"/>
        <v>0</v>
      </c>
      <c r="P129" s="5">
        <f t="shared" si="18"/>
        <v>0</v>
      </c>
      <c r="Q129" s="5">
        <f>IF(N(Q128),SUM( 18+Q128), 18)</f>
        <v>2431.3000000000002</v>
      </c>
      <c r="R129" s="7">
        <v>18</v>
      </c>
      <c r="S129" s="6">
        <v>41388</v>
      </c>
      <c r="T129" s="1" t="s">
        <v>29</v>
      </c>
      <c r="U129" s="1" t="s">
        <v>29</v>
      </c>
      <c r="V129" s="1" t="s">
        <v>29</v>
      </c>
      <c r="W129" s="1" t="s">
        <v>29</v>
      </c>
      <c r="X129" s="1" t="s">
        <v>29</v>
      </c>
    </row>
    <row r="130" spans="1:24">
      <c r="A130" s="1" t="s">
        <v>409</v>
      </c>
      <c r="B130" s="1" t="s">
        <v>25</v>
      </c>
      <c r="C130" s="1" t="s">
        <v>410</v>
      </c>
      <c r="D130" s="1" t="s">
        <v>411</v>
      </c>
      <c r="E130" s="1" t="s">
        <v>28</v>
      </c>
      <c r="F130" s="1" t="s">
        <v>29</v>
      </c>
      <c r="G130" s="3">
        <v>1</v>
      </c>
      <c r="H130" s="1" t="s">
        <v>29</v>
      </c>
      <c r="I130" s="3">
        <v>1</v>
      </c>
      <c r="J130" s="4" t="s">
        <v>29</v>
      </c>
      <c r="K130" s="4" t="s">
        <v>29</v>
      </c>
      <c r="L130" s="7">
        <v>15</v>
      </c>
      <c r="M130" s="5">
        <f t="shared" si="22"/>
        <v>211</v>
      </c>
      <c r="N130" s="5">
        <f t="shared" si="22"/>
        <v>211</v>
      </c>
      <c r="O130" s="5">
        <f t="shared" si="17"/>
        <v>0</v>
      </c>
      <c r="P130" s="5">
        <f t="shared" si="18"/>
        <v>0</v>
      </c>
      <c r="Q130" s="5">
        <f>IF(N(Q129),SUM( 15+Q129), 15)</f>
        <v>2446.3000000000002</v>
      </c>
      <c r="R130" s="7">
        <v>15</v>
      </c>
      <c r="S130" s="6">
        <v>41388</v>
      </c>
      <c r="T130" s="1" t="s">
        <v>29</v>
      </c>
      <c r="U130" s="1" t="s">
        <v>29</v>
      </c>
      <c r="V130" s="1" t="s">
        <v>29</v>
      </c>
      <c r="W130" s="1" t="s">
        <v>29</v>
      </c>
      <c r="X130" s="1" t="s">
        <v>29</v>
      </c>
    </row>
    <row r="131" spans="1:24">
      <c r="A131" s="1" t="s">
        <v>412</v>
      </c>
      <c r="B131" s="1" t="s">
        <v>25</v>
      </c>
      <c r="C131" s="1" t="s">
        <v>413</v>
      </c>
      <c r="D131" s="1" t="s">
        <v>414</v>
      </c>
      <c r="E131" s="1" t="s">
        <v>28</v>
      </c>
      <c r="F131" s="1" t="s">
        <v>29</v>
      </c>
      <c r="G131" s="3">
        <v>1</v>
      </c>
      <c r="H131" s="1" t="s">
        <v>29</v>
      </c>
      <c r="I131" s="3">
        <v>1</v>
      </c>
      <c r="J131" s="4" t="s">
        <v>29</v>
      </c>
      <c r="K131" s="4" t="s">
        <v>29</v>
      </c>
      <c r="L131" s="7">
        <v>18</v>
      </c>
      <c r="M131" s="5">
        <f t="shared" si="22"/>
        <v>212</v>
      </c>
      <c r="N131" s="5">
        <f t="shared" si="22"/>
        <v>212</v>
      </c>
      <c r="O131" s="5">
        <f t="shared" ref="O131:O162" si="23">IF(N(O130),SUM( 0+O130), 0)</f>
        <v>0</v>
      </c>
      <c r="P131" s="5">
        <f t="shared" ref="P131:P162" si="24">IF(N(P130),SUM( 0+P130), 0)</f>
        <v>0</v>
      </c>
      <c r="Q131" s="5">
        <f>IF(N(Q130),SUM( 18+Q130), 18)</f>
        <v>2464.3000000000002</v>
      </c>
      <c r="R131" s="7">
        <v>18</v>
      </c>
      <c r="S131" s="6">
        <v>41388</v>
      </c>
      <c r="T131" s="1" t="s">
        <v>29</v>
      </c>
      <c r="U131" s="1" t="s">
        <v>29</v>
      </c>
      <c r="V131" s="1" t="s">
        <v>29</v>
      </c>
      <c r="W131" s="1" t="s">
        <v>29</v>
      </c>
      <c r="X131" s="1" t="s">
        <v>29</v>
      </c>
    </row>
    <row r="132" spans="1:24" s="16" customFormat="1">
      <c r="A132" s="10" t="s">
        <v>415</v>
      </c>
      <c r="B132" s="10" t="s">
        <v>25</v>
      </c>
      <c r="C132" s="10" t="s">
        <v>416</v>
      </c>
      <c r="D132" s="10" t="s">
        <v>417</v>
      </c>
      <c r="E132" s="10" t="s">
        <v>28</v>
      </c>
      <c r="F132" s="10" t="s">
        <v>29</v>
      </c>
      <c r="G132" s="11">
        <v>1</v>
      </c>
      <c r="H132" s="10" t="s">
        <v>29</v>
      </c>
      <c r="I132" s="11">
        <v>1</v>
      </c>
      <c r="J132" s="12" t="s">
        <v>29</v>
      </c>
      <c r="K132" s="12" t="s">
        <v>29</v>
      </c>
      <c r="L132" s="13">
        <v>30</v>
      </c>
      <c r="M132" s="14">
        <f>IF(N(M131),SUM( 2+M131), 2)</f>
        <v>214</v>
      </c>
      <c r="N132" s="14">
        <f>IF(N(N131),SUM( 2+N131), 2)</f>
        <v>214</v>
      </c>
      <c r="O132" s="14">
        <f t="shared" si="23"/>
        <v>0</v>
      </c>
      <c r="P132" s="14">
        <f t="shared" si="24"/>
        <v>0</v>
      </c>
      <c r="Q132" s="14">
        <f>IF(N(Q131),SUM( 30+Q131), 30)</f>
        <v>2494.3000000000002</v>
      </c>
      <c r="R132" s="13">
        <v>15</v>
      </c>
      <c r="S132" s="15">
        <v>41388</v>
      </c>
      <c r="T132" s="10" t="s">
        <v>29</v>
      </c>
      <c r="U132" s="10" t="s">
        <v>29</v>
      </c>
      <c r="V132" s="10" t="s">
        <v>29</v>
      </c>
      <c r="W132" s="10" t="s">
        <v>29</v>
      </c>
      <c r="X132" s="10" t="s">
        <v>29</v>
      </c>
    </row>
    <row r="133" spans="1:24">
      <c r="A133" s="1" t="s">
        <v>418</v>
      </c>
      <c r="B133" s="1" t="s">
        <v>25</v>
      </c>
      <c r="C133" s="1" t="s">
        <v>419</v>
      </c>
      <c r="D133" s="1" t="s">
        <v>420</v>
      </c>
      <c r="E133" s="1" t="s">
        <v>249</v>
      </c>
      <c r="F133" s="1" t="s">
        <v>29</v>
      </c>
      <c r="G133" s="3">
        <v>1</v>
      </c>
      <c r="H133" s="1" t="s">
        <v>29</v>
      </c>
      <c r="I133" s="3">
        <v>1</v>
      </c>
      <c r="J133" s="4" t="s">
        <v>29</v>
      </c>
      <c r="K133" s="4" t="s">
        <v>29</v>
      </c>
      <c r="L133" s="7">
        <v>39</v>
      </c>
      <c r="M133" s="5">
        <f t="shared" ref="M133:N137" si="25">IF(N(M132),SUM( 1+M132), 1)</f>
        <v>215</v>
      </c>
      <c r="N133" s="5">
        <f t="shared" si="25"/>
        <v>215</v>
      </c>
      <c r="O133" s="5">
        <f t="shared" si="23"/>
        <v>0</v>
      </c>
      <c r="P133" s="5">
        <f t="shared" si="24"/>
        <v>0</v>
      </c>
      <c r="Q133" s="5">
        <f>IF(N(Q132),SUM( 39+Q132), 39)</f>
        <v>2533.3000000000002</v>
      </c>
      <c r="R133" s="7">
        <v>39</v>
      </c>
      <c r="S133" s="6">
        <v>41388</v>
      </c>
      <c r="T133" s="1" t="s">
        <v>29</v>
      </c>
      <c r="U133" s="1" t="s">
        <v>29</v>
      </c>
      <c r="V133" s="1" t="s">
        <v>29</v>
      </c>
      <c r="W133" s="1" t="s">
        <v>29</v>
      </c>
      <c r="X133" s="1" t="s">
        <v>29</v>
      </c>
    </row>
    <row r="134" spans="1:24" s="16" customFormat="1">
      <c r="A134" s="10" t="s">
        <v>421</v>
      </c>
      <c r="B134" s="10" t="s">
        <v>25</v>
      </c>
      <c r="C134" s="10" t="s">
        <v>422</v>
      </c>
      <c r="D134" s="10" t="s">
        <v>423</v>
      </c>
      <c r="E134" s="10" t="s">
        <v>28</v>
      </c>
      <c r="F134" s="10" t="s">
        <v>29</v>
      </c>
      <c r="G134" s="11">
        <v>1</v>
      </c>
      <c r="H134" s="10" t="s">
        <v>29</v>
      </c>
      <c r="I134" s="11">
        <v>1</v>
      </c>
      <c r="J134" s="12" t="s">
        <v>29</v>
      </c>
      <c r="K134" s="12" t="s">
        <v>29</v>
      </c>
      <c r="L134" s="13">
        <v>12.5</v>
      </c>
      <c r="M134" s="14">
        <f t="shared" si="25"/>
        <v>216</v>
      </c>
      <c r="N134" s="14">
        <f t="shared" si="25"/>
        <v>216</v>
      </c>
      <c r="O134" s="14">
        <f t="shared" si="23"/>
        <v>0</v>
      </c>
      <c r="P134" s="14">
        <f t="shared" si="24"/>
        <v>0</v>
      </c>
      <c r="Q134" s="14">
        <f>IF(N(Q133),SUM( 12.5+Q133), 12.5)</f>
        <v>2545.8000000000002</v>
      </c>
      <c r="R134" s="13">
        <v>12.5</v>
      </c>
      <c r="S134" s="15">
        <v>41388</v>
      </c>
      <c r="T134" s="10" t="s">
        <v>29</v>
      </c>
      <c r="U134" s="10" t="s">
        <v>29</v>
      </c>
      <c r="V134" s="10" t="s">
        <v>29</v>
      </c>
      <c r="W134" s="10" t="s">
        <v>29</v>
      </c>
      <c r="X134" s="10" t="s">
        <v>29</v>
      </c>
    </row>
    <row r="135" spans="1:24">
      <c r="A135" s="1" t="s">
        <v>424</v>
      </c>
      <c r="B135" s="1" t="s">
        <v>25</v>
      </c>
      <c r="C135" s="1" t="s">
        <v>425</v>
      </c>
      <c r="D135" s="1" t="s">
        <v>426</v>
      </c>
      <c r="E135" s="1" t="s">
        <v>249</v>
      </c>
      <c r="F135" s="1" t="s">
        <v>29</v>
      </c>
      <c r="G135" s="3">
        <v>1</v>
      </c>
      <c r="H135" s="1" t="s">
        <v>29</v>
      </c>
      <c r="I135" s="3">
        <v>1</v>
      </c>
      <c r="J135" s="4" t="s">
        <v>29</v>
      </c>
      <c r="K135" s="4" t="s">
        <v>29</v>
      </c>
      <c r="L135" s="7">
        <v>24.5</v>
      </c>
      <c r="M135" s="5">
        <f t="shared" si="25"/>
        <v>217</v>
      </c>
      <c r="N135" s="5">
        <f t="shared" si="25"/>
        <v>217</v>
      </c>
      <c r="O135" s="5">
        <f t="shared" si="23"/>
        <v>0</v>
      </c>
      <c r="P135" s="5">
        <f t="shared" si="24"/>
        <v>0</v>
      </c>
      <c r="Q135" s="5">
        <f>IF(N(Q134),SUM( 24.5+Q134), 24.5)</f>
        <v>2570.3000000000002</v>
      </c>
      <c r="R135" s="7">
        <v>24.5</v>
      </c>
      <c r="S135" s="6">
        <v>41388</v>
      </c>
      <c r="T135" s="1" t="s">
        <v>29</v>
      </c>
      <c r="U135" s="1" t="s">
        <v>29</v>
      </c>
      <c r="V135" s="1" t="s">
        <v>29</v>
      </c>
      <c r="W135" s="1" t="s">
        <v>29</v>
      </c>
      <c r="X135" s="1" t="s">
        <v>29</v>
      </c>
    </row>
    <row r="136" spans="1:24" s="16" customFormat="1">
      <c r="A136" s="10" t="s">
        <v>427</v>
      </c>
      <c r="B136" s="10" t="s">
        <v>25</v>
      </c>
      <c r="C136" s="10" t="s">
        <v>428</v>
      </c>
      <c r="D136" s="10" t="s">
        <v>429</v>
      </c>
      <c r="E136" s="10" t="s">
        <v>249</v>
      </c>
      <c r="F136" s="10" t="s">
        <v>29</v>
      </c>
      <c r="G136" s="11">
        <v>1</v>
      </c>
      <c r="H136" s="10" t="s">
        <v>29</v>
      </c>
      <c r="I136" s="11">
        <v>1</v>
      </c>
      <c r="J136" s="12" t="s">
        <v>29</v>
      </c>
      <c r="K136" s="12" t="s">
        <v>29</v>
      </c>
      <c r="L136" s="13">
        <v>19.5</v>
      </c>
      <c r="M136" s="14">
        <f t="shared" si="25"/>
        <v>218</v>
      </c>
      <c r="N136" s="14">
        <f t="shared" si="25"/>
        <v>218</v>
      </c>
      <c r="O136" s="14">
        <f t="shared" si="23"/>
        <v>0</v>
      </c>
      <c r="P136" s="14">
        <f t="shared" si="24"/>
        <v>0</v>
      </c>
      <c r="Q136" s="14">
        <f>IF(N(Q135),SUM( 19.5+Q135), 19.5)</f>
        <v>2589.8000000000002</v>
      </c>
      <c r="R136" s="13">
        <v>19.5</v>
      </c>
      <c r="S136" s="15">
        <v>41388</v>
      </c>
      <c r="T136" s="10" t="s">
        <v>29</v>
      </c>
      <c r="U136" s="10" t="s">
        <v>29</v>
      </c>
      <c r="V136" s="10" t="s">
        <v>29</v>
      </c>
      <c r="W136" s="10" t="s">
        <v>29</v>
      </c>
      <c r="X136" s="10" t="s">
        <v>29</v>
      </c>
    </row>
    <row r="137" spans="1:24" s="16" customFormat="1">
      <c r="A137" s="10" t="s">
        <v>430</v>
      </c>
      <c r="B137" s="10" t="s">
        <v>25</v>
      </c>
      <c r="C137" s="10" t="s">
        <v>431</v>
      </c>
      <c r="D137" s="10" t="s">
        <v>432</v>
      </c>
      <c r="E137" s="10" t="s">
        <v>249</v>
      </c>
      <c r="F137" s="10" t="s">
        <v>29</v>
      </c>
      <c r="G137" s="11">
        <v>1</v>
      </c>
      <c r="H137" s="10" t="s">
        <v>29</v>
      </c>
      <c r="I137" s="11">
        <v>1</v>
      </c>
      <c r="J137" s="12" t="s">
        <v>29</v>
      </c>
      <c r="K137" s="12" t="s">
        <v>29</v>
      </c>
      <c r="L137" s="17">
        <v>7.5</v>
      </c>
      <c r="M137" s="14">
        <f t="shared" si="25"/>
        <v>219</v>
      </c>
      <c r="N137" s="14">
        <f t="shared" si="25"/>
        <v>219</v>
      </c>
      <c r="O137" s="14">
        <f t="shared" si="23"/>
        <v>0</v>
      </c>
      <c r="P137" s="14">
        <f t="shared" si="24"/>
        <v>0</v>
      </c>
      <c r="Q137" s="14">
        <f>IF(N(Q136),SUM( 7.5+Q136), 7.5)</f>
        <v>2597.3000000000002</v>
      </c>
      <c r="R137" s="17">
        <v>7.5</v>
      </c>
      <c r="S137" s="15">
        <v>41388</v>
      </c>
      <c r="T137" s="10" t="s">
        <v>29</v>
      </c>
      <c r="U137" s="10" t="s">
        <v>29</v>
      </c>
      <c r="V137" s="10" t="s">
        <v>29</v>
      </c>
      <c r="W137" s="10" t="s">
        <v>29</v>
      </c>
      <c r="X137" s="10" t="s">
        <v>29</v>
      </c>
    </row>
    <row r="138" spans="1:24">
      <c r="A138" s="1" t="s">
        <v>433</v>
      </c>
      <c r="B138" s="1" t="s">
        <v>25</v>
      </c>
      <c r="C138" s="1" t="s">
        <v>434</v>
      </c>
      <c r="D138" s="1" t="s">
        <v>435</v>
      </c>
      <c r="E138" s="1" t="s">
        <v>249</v>
      </c>
      <c r="F138" s="1" t="s">
        <v>29</v>
      </c>
      <c r="G138" s="3">
        <v>2</v>
      </c>
      <c r="H138" s="1" t="s">
        <v>29</v>
      </c>
      <c r="I138" s="3">
        <v>2</v>
      </c>
      <c r="J138" s="4" t="s">
        <v>29</v>
      </c>
      <c r="K138" s="4" t="s">
        <v>29</v>
      </c>
      <c r="L138" s="7">
        <v>11</v>
      </c>
      <c r="M138" s="5">
        <f>IF(N(M137),SUM( 2+M137), 2)</f>
        <v>221</v>
      </c>
      <c r="N138" s="5">
        <f>IF(N(N137),SUM( 2+N137), 2)</f>
        <v>221</v>
      </c>
      <c r="O138" s="5">
        <f t="shared" si="23"/>
        <v>0</v>
      </c>
      <c r="P138" s="5">
        <f t="shared" si="24"/>
        <v>0</v>
      </c>
      <c r="Q138" s="5">
        <f>IF(N(Q137),SUM( 11+Q137), 11)</f>
        <v>2608.3000000000002</v>
      </c>
      <c r="R138" s="8">
        <v>5.5</v>
      </c>
      <c r="S138" s="6">
        <v>41388</v>
      </c>
      <c r="T138" s="1" t="s">
        <v>29</v>
      </c>
      <c r="U138" s="1" t="s">
        <v>29</v>
      </c>
      <c r="V138" s="1" t="s">
        <v>29</v>
      </c>
      <c r="W138" s="1" t="s">
        <v>29</v>
      </c>
      <c r="X138" s="1" t="s">
        <v>29</v>
      </c>
    </row>
    <row r="139" spans="1:24">
      <c r="A139" s="1" t="s">
        <v>436</v>
      </c>
      <c r="B139" s="1" t="s">
        <v>25</v>
      </c>
      <c r="C139" s="1" t="s">
        <v>437</v>
      </c>
      <c r="D139" s="1" t="s">
        <v>438</v>
      </c>
      <c r="E139" s="1" t="s">
        <v>28</v>
      </c>
      <c r="F139" s="1" t="s">
        <v>29</v>
      </c>
      <c r="G139" s="3">
        <v>1</v>
      </c>
      <c r="H139" s="1" t="s">
        <v>29</v>
      </c>
      <c r="I139" s="3">
        <v>1</v>
      </c>
      <c r="J139" s="4" t="s">
        <v>29</v>
      </c>
      <c r="K139" s="4" t="s">
        <v>29</v>
      </c>
      <c r="L139" s="8">
        <v>9.5</v>
      </c>
      <c r="M139" s="5">
        <f>IF(N(M138),SUM( 1+M138), 1)</f>
        <v>222</v>
      </c>
      <c r="N139" s="5">
        <f>IF(N(N138),SUM( 1+N138), 1)</f>
        <v>222</v>
      </c>
      <c r="O139" s="5">
        <f t="shared" si="23"/>
        <v>0</v>
      </c>
      <c r="P139" s="5">
        <f t="shared" si="24"/>
        <v>0</v>
      </c>
      <c r="Q139" s="5">
        <f>IF(N(Q138),SUM( 9.5+Q138), 9.5)</f>
        <v>2617.8000000000002</v>
      </c>
      <c r="R139" s="8">
        <v>9.5</v>
      </c>
      <c r="S139" s="6">
        <v>41388</v>
      </c>
      <c r="T139" s="1" t="s">
        <v>29</v>
      </c>
      <c r="U139" s="1" t="s">
        <v>29</v>
      </c>
      <c r="V139" s="1" t="s">
        <v>29</v>
      </c>
      <c r="W139" s="1" t="s">
        <v>29</v>
      </c>
      <c r="X139" s="1" t="s">
        <v>29</v>
      </c>
    </row>
    <row r="140" spans="1:24">
      <c r="A140" s="1" t="s">
        <v>439</v>
      </c>
      <c r="B140" s="1" t="s">
        <v>25</v>
      </c>
      <c r="C140" s="1" t="s">
        <v>440</v>
      </c>
      <c r="D140" s="1" t="s">
        <v>441</v>
      </c>
      <c r="E140" s="1" t="s">
        <v>28</v>
      </c>
      <c r="F140" s="1" t="s">
        <v>29</v>
      </c>
      <c r="G140" s="3">
        <v>2</v>
      </c>
      <c r="H140" s="1" t="s">
        <v>29</v>
      </c>
      <c r="I140" s="3">
        <v>2</v>
      </c>
      <c r="J140" s="4" t="s">
        <v>29</v>
      </c>
      <c r="K140" s="4" t="s">
        <v>29</v>
      </c>
      <c r="L140" s="7">
        <v>14</v>
      </c>
      <c r="M140" s="5">
        <f>IF(N(M139),SUM( 2+M139), 2)</f>
        <v>224</v>
      </c>
      <c r="N140" s="5">
        <f>IF(N(N139),SUM( 2+N139), 2)</f>
        <v>224</v>
      </c>
      <c r="O140" s="5">
        <f t="shared" si="23"/>
        <v>0</v>
      </c>
      <c r="P140" s="5">
        <f t="shared" si="24"/>
        <v>0</v>
      </c>
      <c r="Q140" s="5">
        <f>IF(N(Q139),SUM( 14+Q139), 14)</f>
        <v>2631.8</v>
      </c>
      <c r="R140" s="8">
        <v>7</v>
      </c>
      <c r="S140" s="6">
        <v>41388</v>
      </c>
      <c r="T140" s="1" t="s">
        <v>29</v>
      </c>
      <c r="U140" s="1" t="s">
        <v>29</v>
      </c>
      <c r="V140" s="1" t="s">
        <v>29</v>
      </c>
      <c r="W140" s="1" t="s">
        <v>29</v>
      </c>
      <c r="X140" s="1" t="s">
        <v>29</v>
      </c>
    </row>
    <row r="141" spans="1:24">
      <c r="A141" s="1" t="s">
        <v>442</v>
      </c>
      <c r="B141" s="1" t="s">
        <v>25</v>
      </c>
      <c r="C141" s="1" t="s">
        <v>443</v>
      </c>
      <c r="D141" s="1" t="s">
        <v>444</v>
      </c>
      <c r="E141" s="1" t="s">
        <v>249</v>
      </c>
      <c r="F141" s="1" t="s">
        <v>29</v>
      </c>
      <c r="G141" s="3">
        <v>1</v>
      </c>
      <c r="H141" s="1" t="s">
        <v>29</v>
      </c>
      <c r="I141" s="3">
        <v>1</v>
      </c>
      <c r="J141" s="4" t="s">
        <v>29</v>
      </c>
      <c r="K141" s="4" t="s">
        <v>29</v>
      </c>
      <c r="L141" s="8">
        <v>6.5</v>
      </c>
      <c r="M141" s="5">
        <f>IF(N(M140),SUM( 1+M140), 1)</f>
        <v>225</v>
      </c>
      <c r="N141" s="5">
        <f>IF(N(N140),SUM( 1+N140), 1)</f>
        <v>225</v>
      </c>
      <c r="O141" s="5">
        <f t="shared" si="23"/>
        <v>0</v>
      </c>
      <c r="P141" s="5">
        <f t="shared" si="24"/>
        <v>0</v>
      </c>
      <c r="Q141" s="5">
        <f>IF(N(Q140),SUM( 6.5+Q140), 6.5)</f>
        <v>2638.3</v>
      </c>
      <c r="R141" s="8">
        <v>6.5</v>
      </c>
      <c r="S141" s="6">
        <v>41388</v>
      </c>
      <c r="T141" s="1" t="s">
        <v>29</v>
      </c>
      <c r="U141" s="1" t="s">
        <v>29</v>
      </c>
      <c r="V141" s="1" t="s">
        <v>29</v>
      </c>
      <c r="W141" s="1" t="s">
        <v>29</v>
      </c>
      <c r="X141" s="1" t="s">
        <v>29</v>
      </c>
    </row>
    <row r="142" spans="1:24">
      <c r="A142" s="1" t="s">
        <v>445</v>
      </c>
      <c r="B142" s="1" t="s">
        <v>25</v>
      </c>
      <c r="C142" s="1" t="s">
        <v>446</v>
      </c>
      <c r="D142" s="1" t="s">
        <v>447</v>
      </c>
      <c r="E142" s="1" t="s">
        <v>28</v>
      </c>
      <c r="F142" s="1" t="s">
        <v>29</v>
      </c>
      <c r="G142" s="3">
        <v>2</v>
      </c>
      <c r="H142" s="1" t="s">
        <v>29</v>
      </c>
      <c r="I142" s="3">
        <v>2</v>
      </c>
      <c r="J142" s="4" t="s">
        <v>29</v>
      </c>
      <c r="K142" s="4" t="s">
        <v>29</v>
      </c>
      <c r="L142" s="8">
        <v>9.6</v>
      </c>
      <c r="M142" s="5">
        <f>IF(N(M141),SUM( 2+M141), 2)</f>
        <v>227</v>
      </c>
      <c r="N142" s="5">
        <f>IF(N(N141),SUM( 2+N141), 2)</f>
        <v>227</v>
      </c>
      <c r="O142" s="5">
        <f t="shared" si="23"/>
        <v>0</v>
      </c>
      <c r="P142" s="5">
        <f t="shared" si="24"/>
        <v>0</v>
      </c>
      <c r="Q142" s="5">
        <f>IF(N(Q141),SUM( 9.6+Q141), 9.6)</f>
        <v>2647.9</v>
      </c>
      <c r="R142" s="8">
        <v>4.8</v>
      </c>
      <c r="S142" s="6">
        <v>41388</v>
      </c>
      <c r="T142" s="1" t="s">
        <v>29</v>
      </c>
      <c r="U142" s="1" t="s">
        <v>29</v>
      </c>
      <c r="V142" s="1" t="s">
        <v>29</v>
      </c>
      <c r="W142" s="1" t="s">
        <v>29</v>
      </c>
      <c r="X142" s="1" t="s">
        <v>29</v>
      </c>
    </row>
    <row r="143" spans="1:24">
      <c r="A143" s="1" t="s">
        <v>448</v>
      </c>
      <c r="B143" s="1" t="s">
        <v>25</v>
      </c>
      <c r="C143" s="1" t="s">
        <v>449</v>
      </c>
      <c r="D143" s="1" t="s">
        <v>450</v>
      </c>
      <c r="E143" s="1" t="s">
        <v>28</v>
      </c>
      <c r="F143" s="1" t="s">
        <v>29</v>
      </c>
      <c r="G143" s="3">
        <v>1</v>
      </c>
      <c r="H143" s="1" t="s">
        <v>29</v>
      </c>
      <c r="I143" s="3">
        <v>1</v>
      </c>
      <c r="J143" s="4" t="s">
        <v>29</v>
      </c>
      <c r="K143" s="4" t="s">
        <v>29</v>
      </c>
      <c r="L143" s="7">
        <v>17</v>
      </c>
      <c r="M143" s="5">
        <f>IF(N(M142),SUM( 1+M142), 1)</f>
        <v>228</v>
      </c>
      <c r="N143" s="5">
        <f>IF(N(N142),SUM( 1+N142), 1)</f>
        <v>228</v>
      </c>
      <c r="O143" s="5">
        <f t="shared" si="23"/>
        <v>0</v>
      </c>
      <c r="P143" s="5">
        <f t="shared" si="24"/>
        <v>0</v>
      </c>
      <c r="Q143" s="5">
        <f>IF(N(Q142),SUM( 17+Q142), 17)</f>
        <v>2664.9</v>
      </c>
      <c r="R143" s="7">
        <v>17</v>
      </c>
      <c r="S143" s="6">
        <v>41388</v>
      </c>
      <c r="T143" s="1" t="s">
        <v>29</v>
      </c>
      <c r="U143" s="1" t="s">
        <v>29</v>
      </c>
      <c r="V143" s="1" t="s">
        <v>29</v>
      </c>
      <c r="W143" s="1" t="s">
        <v>29</v>
      </c>
      <c r="X143" s="1" t="s">
        <v>29</v>
      </c>
    </row>
    <row r="144" spans="1:24" s="16" customFormat="1">
      <c r="A144" s="10" t="s">
        <v>451</v>
      </c>
      <c r="B144" s="10" t="s">
        <v>25</v>
      </c>
      <c r="C144" s="10" t="s">
        <v>452</v>
      </c>
      <c r="D144" s="10" t="s">
        <v>453</v>
      </c>
      <c r="E144" s="10" t="s">
        <v>249</v>
      </c>
      <c r="F144" s="10" t="s">
        <v>29</v>
      </c>
      <c r="G144" s="11">
        <v>1</v>
      </c>
      <c r="H144" s="10" t="s">
        <v>29</v>
      </c>
      <c r="I144" s="11">
        <v>1</v>
      </c>
      <c r="J144" s="12" t="s">
        <v>29</v>
      </c>
      <c r="K144" s="12" t="s">
        <v>29</v>
      </c>
      <c r="L144" s="17">
        <v>9</v>
      </c>
      <c r="M144" s="14">
        <f>IF(N(M143),SUM( 1+M143), 1)</f>
        <v>229</v>
      </c>
      <c r="N144" s="14">
        <f>IF(N(N143),SUM( 1+N143), 1)</f>
        <v>229</v>
      </c>
      <c r="O144" s="14">
        <f t="shared" si="23"/>
        <v>0</v>
      </c>
      <c r="P144" s="14">
        <f t="shared" si="24"/>
        <v>0</v>
      </c>
      <c r="Q144" s="14">
        <f>IF(N(Q143),SUM( 9+Q143), 9)</f>
        <v>2673.9</v>
      </c>
      <c r="R144" s="17">
        <v>9</v>
      </c>
      <c r="S144" s="15">
        <v>41388</v>
      </c>
      <c r="T144" s="10" t="s">
        <v>29</v>
      </c>
      <c r="U144" s="10" t="s">
        <v>29</v>
      </c>
      <c r="V144" s="10" t="s">
        <v>29</v>
      </c>
      <c r="W144" s="10" t="s">
        <v>29</v>
      </c>
      <c r="X144" s="10" t="s">
        <v>29</v>
      </c>
    </row>
    <row r="145" spans="1:24" s="16" customFormat="1">
      <c r="A145" s="10" t="s">
        <v>454</v>
      </c>
      <c r="B145" s="10" t="s">
        <v>25</v>
      </c>
      <c r="C145" s="10" t="s">
        <v>455</v>
      </c>
      <c r="D145" s="10" t="s">
        <v>456</v>
      </c>
      <c r="E145" s="10" t="s">
        <v>28</v>
      </c>
      <c r="F145" s="10" t="s">
        <v>29</v>
      </c>
      <c r="G145" s="18">
        <v>20</v>
      </c>
      <c r="H145" s="10" t="s">
        <v>29</v>
      </c>
      <c r="I145" s="18">
        <v>20</v>
      </c>
      <c r="J145" s="12" t="s">
        <v>29</v>
      </c>
      <c r="K145" s="12" t="s">
        <v>29</v>
      </c>
      <c r="L145" s="13">
        <v>25</v>
      </c>
      <c r="M145" s="14">
        <f>IF(N(M144),SUM( 50+M144), 50)</f>
        <v>279</v>
      </c>
      <c r="N145" s="14">
        <f>IF(N(N144),SUM( 50+N144), 50)</f>
        <v>279</v>
      </c>
      <c r="O145" s="14">
        <f t="shared" si="23"/>
        <v>0</v>
      </c>
      <c r="P145" s="14">
        <f t="shared" si="24"/>
        <v>0</v>
      </c>
      <c r="Q145" s="14">
        <f>IF(N(Q144),SUM( 25+Q144), 25)</f>
        <v>2698.9</v>
      </c>
      <c r="R145" s="17">
        <v>0.5</v>
      </c>
      <c r="S145" s="15">
        <v>41388</v>
      </c>
      <c r="T145" s="10" t="s">
        <v>29</v>
      </c>
      <c r="U145" s="10" t="s">
        <v>29</v>
      </c>
      <c r="V145" s="10" t="s">
        <v>29</v>
      </c>
      <c r="W145" s="10" t="s">
        <v>29</v>
      </c>
      <c r="X145" s="10" t="s">
        <v>29</v>
      </c>
    </row>
    <row r="146" spans="1:24">
      <c r="A146" s="1" t="s">
        <v>457</v>
      </c>
      <c r="B146" s="1" t="s">
        <v>25</v>
      </c>
      <c r="C146" s="1" t="s">
        <v>458</v>
      </c>
      <c r="D146" s="1" t="s">
        <v>459</v>
      </c>
      <c r="E146" s="1" t="s">
        <v>28</v>
      </c>
      <c r="F146" s="1" t="s">
        <v>29</v>
      </c>
      <c r="G146" s="3">
        <v>1</v>
      </c>
      <c r="H146" s="1" t="s">
        <v>29</v>
      </c>
      <c r="I146" s="3">
        <v>1</v>
      </c>
      <c r="J146" s="4" t="s">
        <v>29</v>
      </c>
      <c r="K146" s="4" t="s">
        <v>29</v>
      </c>
      <c r="L146" s="7">
        <v>25</v>
      </c>
      <c r="M146" s="5">
        <f>IF(N(M145),SUM( 1+M145), 1)</f>
        <v>280</v>
      </c>
      <c r="N146" s="5">
        <f>IF(N(N145),SUM( 1+N145), 1)</f>
        <v>280</v>
      </c>
      <c r="O146" s="5">
        <f t="shared" si="23"/>
        <v>0</v>
      </c>
      <c r="P146" s="5">
        <f t="shared" si="24"/>
        <v>0</v>
      </c>
      <c r="Q146" s="5">
        <f>IF(N(Q145),SUM( 25+Q145), 25)</f>
        <v>2723.9</v>
      </c>
      <c r="R146" s="7">
        <v>25</v>
      </c>
      <c r="S146" s="6">
        <v>41388</v>
      </c>
      <c r="T146" s="1" t="s">
        <v>29</v>
      </c>
      <c r="U146" s="1" t="s">
        <v>29</v>
      </c>
      <c r="V146" s="1" t="s">
        <v>29</v>
      </c>
      <c r="W146" s="1" t="s">
        <v>29</v>
      </c>
      <c r="X146" s="1" t="s">
        <v>29</v>
      </c>
    </row>
    <row r="147" spans="1:24" s="16" customFormat="1">
      <c r="A147" s="10" t="s">
        <v>460</v>
      </c>
      <c r="B147" s="10" t="s">
        <v>25</v>
      </c>
      <c r="C147" s="10" t="s">
        <v>461</v>
      </c>
      <c r="D147" s="10" t="s">
        <v>462</v>
      </c>
      <c r="E147" s="10" t="s">
        <v>28</v>
      </c>
      <c r="F147" s="10" t="s">
        <v>29</v>
      </c>
      <c r="G147" s="11">
        <v>2</v>
      </c>
      <c r="H147" s="10" t="s">
        <v>29</v>
      </c>
      <c r="I147" s="11">
        <v>2</v>
      </c>
      <c r="J147" s="12" t="s">
        <v>29</v>
      </c>
      <c r="K147" s="12" t="s">
        <v>29</v>
      </c>
      <c r="L147" s="13">
        <v>36</v>
      </c>
      <c r="M147" s="14">
        <f>IF(N(M146),SUM( 2+M146), 2)</f>
        <v>282</v>
      </c>
      <c r="N147" s="14">
        <f>IF(N(N146),SUM( 2+N146), 2)</f>
        <v>282</v>
      </c>
      <c r="O147" s="14">
        <f t="shared" si="23"/>
        <v>0</v>
      </c>
      <c r="P147" s="14">
        <f t="shared" si="24"/>
        <v>0</v>
      </c>
      <c r="Q147" s="14">
        <f>IF(N(Q146),SUM( 36+Q146), 36)</f>
        <v>2759.9</v>
      </c>
      <c r="R147" s="13">
        <v>18</v>
      </c>
      <c r="S147" s="15">
        <v>41388</v>
      </c>
      <c r="T147" s="10" t="s">
        <v>29</v>
      </c>
      <c r="U147" s="10" t="s">
        <v>29</v>
      </c>
      <c r="V147" s="10" t="s">
        <v>29</v>
      </c>
      <c r="W147" s="10" t="s">
        <v>29</v>
      </c>
      <c r="X147" s="10" t="s">
        <v>29</v>
      </c>
    </row>
    <row r="148" spans="1:24">
      <c r="A148" s="1" t="s">
        <v>463</v>
      </c>
      <c r="B148" s="1" t="s">
        <v>25</v>
      </c>
      <c r="C148" s="1" t="s">
        <v>464</v>
      </c>
      <c r="D148" s="1" t="s">
        <v>465</v>
      </c>
      <c r="E148" s="1" t="s">
        <v>28</v>
      </c>
      <c r="F148" s="1" t="s">
        <v>29</v>
      </c>
      <c r="G148" s="3">
        <v>3</v>
      </c>
      <c r="H148" s="1" t="s">
        <v>29</v>
      </c>
      <c r="I148" s="3">
        <v>3</v>
      </c>
      <c r="J148" s="4" t="s">
        <v>29</v>
      </c>
      <c r="K148" s="4" t="s">
        <v>29</v>
      </c>
      <c r="L148" s="4" t="s">
        <v>29</v>
      </c>
      <c r="M148" s="5">
        <f>IF(N(M147),SUM( 3+M147), 3)</f>
        <v>285</v>
      </c>
      <c r="N148" s="5">
        <f>IF(N(N147),SUM( 3+N147), 3)</f>
        <v>285</v>
      </c>
      <c r="O148" s="5">
        <f t="shared" si="23"/>
        <v>0</v>
      </c>
      <c r="P148" s="5">
        <f t="shared" si="24"/>
        <v>0</v>
      </c>
      <c r="Q148" s="5">
        <f>IF(N(Q147),SUM( 0+Q147), 0)</f>
        <v>2759.9</v>
      </c>
      <c r="R148" s="4" t="s">
        <v>29</v>
      </c>
      <c r="S148" s="6">
        <v>41388</v>
      </c>
      <c r="T148" s="1" t="s">
        <v>29</v>
      </c>
      <c r="U148" s="1" t="s">
        <v>29</v>
      </c>
      <c r="V148" s="1" t="s">
        <v>29</v>
      </c>
      <c r="W148" s="1" t="s">
        <v>29</v>
      </c>
      <c r="X148" s="1" t="s">
        <v>29</v>
      </c>
    </row>
    <row r="149" spans="1:24">
      <c r="A149" s="1" t="s">
        <v>466</v>
      </c>
      <c r="B149" s="1" t="s">
        <v>25</v>
      </c>
      <c r="C149" s="1" t="s">
        <v>467</v>
      </c>
      <c r="D149" s="1" t="s">
        <v>468</v>
      </c>
      <c r="E149" s="1" t="s">
        <v>28</v>
      </c>
      <c r="F149" s="1" t="s">
        <v>29</v>
      </c>
      <c r="G149" s="3">
        <v>1</v>
      </c>
      <c r="H149" s="1" t="s">
        <v>29</v>
      </c>
      <c r="I149" s="3">
        <v>1</v>
      </c>
      <c r="J149" s="4" t="s">
        <v>29</v>
      </c>
      <c r="K149" s="4" t="s">
        <v>29</v>
      </c>
      <c r="L149" s="7">
        <v>10</v>
      </c>
      <c r="M149" s="5">
        <f t="shared" ref="M149:N153" si="26">IF(N(M148),SUM( 1+M148), 1)</f>
        <v>286</v>
      </c>
      <c r="N149" s="5">
        <f t="shared" si="26"/>
        <v>286</v>
      </c>
      <c r="O149" s="5">
        <f t="shared" si="23"/>
        <v>0</v>
      </c>
      <c r="P149" s="5">
        <f t="shared" si="24"/>
        <v>0</v>
      </c>
      <c r="Q149" s="5">
        <f>IF(N(Q148),SUM( 10+Q148), 10)</f>
        <v>2769.9</v>
      </c>
      <c r="R149" s="7">
        <v>10</v>
      </c>
      <c r="S149" s="6">
        <v>41388</v>
      </c>
      <c r="T149" s="1" t="s">
        <v>29</v>
      </c>
      <c r="U149" s="1" t="s">
        <v>29</v>
      </c>
      <c r="V149" s="1" t="s">
        <v>29</v>
      </c>
      <c r="W149" s="1" t="s">
        <v>29</v>
      </c>
      <c r="X149" s="1" t="s">
        <v>29</v>
      </c>
    </row>
    <row r="150" spans="1:24">
      <c r="A150" s="1" t="s">
        <v>469</v>
      </c>
      <c r="B150" s="1" t="s">
        <v>25</v>
      </c>
      <c r="C150" s="1" t="s">
        <v>470</v>
      </c>
      <c r="D150" s="1" t="s">
        <v>471</v>
      </c>
      <c r="E150" s="1" t="s">
        <v>28</v>
      </c>
      <c r="F150" s="1" t="s">
        <v>29</v>
      </c>
      <c r="G150" s="3">
        <v>1</v>
      </c>
      <c r="H150" s="1" t="s">
        <v>29</v>
      </c>
      <c r="I150" s="3">
        <v>1</v>
      </c>
      <c r="J150" s="4" t="s">
        <v>29</v>
      </c>
      <c r="K150" s="4" t="s">
        <v>29</v>
      </c>
      <c r="L150" s="8">
        <v>8</v>
      </c>
      <c r="M150" s="5">
        <f t="shared" si="26"/>
        <v>287</v>
      </c>
      <c r="N150" s="5">
        <f t="shared" si="26"/>
        <v>287</v>
      </c>
      <c r="O150" s="5">
        <f t="shared" si="23"/>
        <v>0</v>
      </c>
      <c r="P150" s="5">
        <f t="shared" si="24"/>
        <v>0</v>
      </c>
      <c r="Q150" s="5">
        <f>IF(N(Q149),SUM( 8+Q149), 8)</f>
        <v>2777.9</v>
      </c>
      <c r="R150" s="8">
        <v>8</v>
      </c>
      <c r="S150" s="6">
        <v>41388</v>
      </c>
      <c r="T150" s="1" t="s">
        <v>29</v>
      </c>
      <c r="U150" s="1" t="s">
        <v>29</v>
      </c>
      <c r="V150" s="1" t="s">
        <v>29</v>
      </c>
      <c r="W150" s="1" t="s">
        <v>29</v>
      </c>
      <c r="X150" s="1" t="s">
        <v>29</v>
      </c>
    </row>
    <row r="151" spans="1:24">
      <c r="A151" s="1" t="s">
        <v>472</v>
      </c>
      <c r="B151" s="1" t="s">
        <v>25</v>
      </c>
      <c r="C151" s="1" t="s">
        <v>473</v>
      </c>
      <c r="D151" s="1" t="s">
        <v>474</v>
      </c>
      <c r="E151" s="1" t="s">
        <v>28</v>
      </c>
      <c r="F151" s="1" t="s">
        <v>29</v>
      </c>
      <c r="G151" s="3">
        <v>1</v>
      </c>
      <c r="H151" s="1" t="s">
        <v>29</v>
      </c>
      <c r="I151" s="3">
        <v>1</v>
      </c>
      <c r="J151" s="4" t="s">
        <v>29</v>
      </c>
      <c r="K151" s="4" t="s">
        <v>29</v>
      </c>
      <c r="L151" s="7">
        <v>10</v>
      </c>
      <c r="M151" s="5">
        <f t="shared" si="26"/>
        <v>288</v>
      </c>
      <c r="N151" s="5">
        <f t="shared" si="26"/>
        <v>288</v>
      </c>
      <c r="O151" s="5">
        <f t="shared" si="23"/>
        <v>0</v>
      </c>
      <c r="P151" s="5">
        <f t="shared" si="24"/>
        <v>0</v>
      </c>
      <c r="Q151" s="5">
        <f>IF(N(Q150),SUM( 10+Q150), 10)</f>
        <v>2787.9</v>
      </c>
      <c r="R151" s="7">
        <v>10</v>
      </c>
      <c r="S151" s="6">
        <v>41388</v>
      </c>
      <c r="T151" s="1" t="s">
        <v>29</v>
      </c>
      <c r="U151" s="1" t="s">
        <v>29</v>
      </c>
      <c r="V151" s="1" t="s">
        <v>29</v>
      </c>
      <c r="W151" s="1" t="s">
        <v>29</v>
      </c>
      <c r="X151" s="1" t="s">
        <v>29</v>
      </c>
    </row>
    <row r="152" spans="1:24">
      <c r="A152" s="1" t="s">
        <v>475</v>
      </c>
      <c r="B152" s="1" t="s">
        <v>25</v>
      </c>
      <c r="C152" s="1" t="s">
        <v>476</v>
      </c>
      <c r="D152" s="1" t="s">
        <v>477</v>
      </c>
      <c r="E152" s="1" t="s">
        <v>28</v>
      </c>
      <c r="F152" s="1" t="s">
        <v>29</v>
      </c>
      <c r="G152" s="3">
        <v>1</v>
      </c>
      <c r="H152" s="1" t="s">
        <v>29</v>
      </c>
      <c r="I152" s="3">
        <v>1</v>
      </c>
      <c r="J152" s="4" t="s">
        <v>29</v>
      </c>
      <c r="K152" s="4" t="s">
        <v>29</v>
      </c>
      <c r="L152" s="8">
        <v>8</v>
      </c>
      <c r="M152" s="5">
        <f t="shared" si="26"/>
        <v>289</v>
      </c>
      <c r="N152" s="5">
        <f t="shared" si="26"/>
        <v>289</v>
      </c>
      <c r="O152" s="5">
        <f t="shared" si="23"/>
        <v>0</v>
      </c>
      <c r="P152" s="5">
        <f t="shared" si="24"/>
        <v>0</v>
      </c>
      <c r="Q152" s="5">
        <f>IF(N(Q151),SUM( 8+Q151), 8)</f>
        <v>2795.9</v>
      </c>
      <c r="R152" s="8">
        <v>8</v>
      </c>
      <c r="S152" s="6">
        <v>41388</v>
      </c>
      <c r="T152" s="1" t="s">
        <v>29</v>
      </c>
      <c r="U152" s="1" t="s">
        <v>29</v>
      </c>
      <c r="V152" s="1" t="s">
        <v>29</v>
      </c>
      <c r="W152" s="1" t="s">
        <v>29</v>
      </c>
      <c r="X152" s="1" t="s">
        <v>29</v>
      </c>
    </row>
    <row r="153" spans="1:24">
      <c r="A153" s="1" t="s">
        <v>478</v>
      </c>
      <c r="B153" s="1" t="s">
        <v>25</v>
      </c>
      <c r="C153" s="1" t="s">
        <v>479</v>
      </c>
      <c r="D153" s="1" t="s">
        <v>480</v>
      </c>
      <c r="E153" s="1" t="s">
        <v>28</v>
      </c>
      <c r="F153" s="1" t="s">
        <v>29</v>
      </c>
      <c r="G153" s="3">
        <v>1</v>
      </c>
      <c r="H153" s="1" t="s">
        <v>29</v>
      </c>
      <c r="I153" s="3">
        <v>1</v>
      </c>
      <c r="J153" s="4" t="s">
        <v>29</v>
      </c>
      <c r="K153" s="4" t="s">
        <v>29</v>
      </c>
      <c r="L153" s="7">
        <v>11</v>
      </c>
      <c r="M153" s="5">
        <f t="shared" si="26"/>
        <v>290</v>
      </c>
      <c r="N153" s="5">
        <f t="shared" si="26"/>
        <v>290</v>
      </c>
      <c r="O153" s="5">
        <f t="shared" si="23"/>
        <v>0</v>
      </c>
      <c r="P153" s="5">
        <f t="shared" si="24"/>
        <v>0</v>
      </c>
      <c r="Q153" s="5">
        <f>IF(N(Q152),SUM( 11+Q152), 11)</f>
        <v>2806.9</v>
      </c>
      <c r="R153" s="7">
        <v>11</v>
      </c>
      <c r="S153" s="6">
        <v>41388</v>
      </c>
      <c r="T153" s="1" t="s">
        <v>29</v>
      </c>
      <c r="U153" s="1" t="s">
        <v>29</v>
      </c>
      <c r="V153" s="1" t="s">
        <v>29</v>
      </c>
      <c r="W153" s="1" t="s">
        <v>29</v>
      </c>
      <c r="X153" s="1" t="s">
        <v>29</v>
      </c>
    </row>
    <row r="154" spans="1:24">
      <c r="A154" s="1" t="s">
        <v>481</v>
      </c>
      <c r="B154" s="1" t="s">
        <v>25</v>
      </c>
      <c r="C154" s="1" t="s">
        <v>482</v>
      </c>
      <c r="D154" s="1" t="s">
        <v>483</v>
      </c>
      <c r="E154" s="1" t="s">
        <v>28</v>
      </c>
      <c r="F154" s="1" t="s">
        <v>29</v>
      </c>
      <c r="G154" s="3">
        <v>6</v>
      </c>
      <c r="H154" s="1" t="s">
        <v>29</v>
      </c>
      <c r="I154" s="3">
        <v>6</v>
      </c>
      <c r="J154" s="4" t="s">
        <v>29</v>
      </c>
      <c r="K154" s="4" t="s">
        <v>29</v>
      </c>
      <c r="L154" s="7">
        <v>21</v>
      </c>
      <c r="M154" s="5">
        <f>IF(N(M153),SUM( 6+M153), 6)</f>
        <v>296</v>
      </c>
      <c r="N154" s="5">
        <f>IF(N(N153),SUM( 6+N153), 6)</f>
        <v>296</v>
      </c>
      <c r="O154" s="5">
        <f t="shared" si="23"/>
        <v>0</v>
      </c>
      <c r="P154" s="5">
        <f t="shared" si="24"/>
        <v>0</v>
      </c>
      <c r="Q154" s="5">
        <f>IF(N(Q153),SUM( 21+Q153), 21)</f>
        <v>2827.9</v>
      </c>
      <c r="R154" s="8">
        <v>3.5</v>
      </c>
      <c r="S154" s="6">
        <v>41388</v>
      </c>
      <c r="T154" s="1" t="s">
        <v>29</v>
      </c>
      <c r="U154" s="1" t="s">
        <v>29</v>
      </c>
      <c r="V154" s="1" t="s">
        <v>29</v>
      </c>
      <c r="W154" s="1" t="s">
        <v>29</v>
      </c>
      <c r="X154" s="1" t="s">
        <v>29</v>
      </c>
    </row>
    <row r="155" spans="1:24">
      <c r="A155" s="1" t="s">
        <v>484</v>
      </c>
      <c r="B155" s="1" t="s">
        <v>25</v>
      </c>
      <c r="C155" s="1" t="s">
        <v>482</v>
      </c>
      <c r="D155" s="1" t="s">
        <v>483</v>
      </c>
      <c r="E155" s="1" t="s">
        <v>28</v>
      </c>
      <c r="F155" s="1" t="s">
        <v>29</v>
      </c>
      <c r="G155" s="3">
        <v>1</v>
      </c>
      <c r="H155" s="1" t="s">
        <v>29</v>
      </c>
      <c r="I155" s="3">
        <v>1</v>
      </c>
      <c r="J155" s="4" t="s">
        <v>29</v>
      </c>
      <c r="K155" s="4" t="s">
        <v>29</v>
      </c>
      <c r="L155" s="4" t="s">
        <v>29</v>
      </c>
      <c r="M155" s="5">
        <f t="shared" ref="M155:N159" si="27">IF(N(M154),SUM( 1+M154), 1)</f>
        <v>297</v>
      </c>
      <c r="N155" s="5">
        <f t="shared" si="27"/>
        <v>297</v>
      </c>
      <c r="O155" s="5">
        <f t="shared" si="23"/>
        <v>0</v>
      </c>
      <c r="P155" s="5">
        <f t="shared" si="24"/>
        <v>0</v>
      </c>
      <c r="Q155" s="5">
        <f>IF(N(Q154),SUM( 0+Q154), 0)</f>
        <v>2827.9</v>
      </c>
      <c r="R155" s="4" t="s">
        <v>29</v>
      </c>
      <c r="S155" s="6">
        <v>41388</v>
      </c>
      <c r="T155" s="1" t="s">
        <v>29</v>
      </c>
      <c r="U155" s="1" t="s">
        <v>29</v>
      </c>
      <c r="V155" s="1" t="s">
        <v>29</v>
      </c>
      <c r="W155" s="1" t="s">
        <v>29</v>
      </c>
      <c r="X155" s="1" t="s">
        <v>29</v>
      </c>
    </row>
    <row r="156" spans="1:24">
      <c r="A156" s="1" t="s">
        <v>485</v>
      </c>
      <c r="B156" s="1" t="s">
        <v>25</v>
      </c>
      <c r="C156" s="1" t="s">
        <v>486</v>
      </c>
      <c r="D156" s="1" t="s">
        <v>487</v>
      </c>
      <c r="E156" s="1" t="s">
        <v>28</v>
      </c>
      <c r="F156" s="1" t="s">
        <v>29</v>
      </c>
      <c r="G156" s="3">
        <v>1</v>
      </c>
      <c r="H156" s="1" t="s">
        <v>29</v>
      </c>
      <c r="I156" s="3">
        <v>1</v>
      </c>
      <c r="J156" s="4" t="s">
        <v>29</v>
      </c>
      <c r="K156" s="4" t="s">
        <v>29</v>
      </c>
      <c r="L156" s="8">
        <v>7</v>
      </c>
      <c r="M156" s="5">
        <f t="shared" si="27"/>
        <v>298</v>
      </c>
      <c r="N156" s="5">
        <f t="shared" si="27"/>
        <v>298</v>
      </c>
      <c r="O156" s="5">
        <f t="shared" si="23"/>
        <v>0</v>
      </c>
      <c r="P156" s="5">
        <f t="shared" si="24"/>
        <v>0</v>
      </c>
      <c r="Q156" s="5">
        <f>IF(N(Q155),SUM( 7+Q155), 7)</f>
        <v>2834.9</v>
      </c>
      <c r="R156" s="8">
        <v>7</v>
      </c>
      <c r="S156" s="6">
        <v>41388</v>
      </c>
      <c r="T156" s="1" t="s">
        <v>29</v>
      </c>
      <c r="U156" s="1" t="s">
        <v>29</v>
      </c>
      <c r="V156" s="1" t="s">
        <v>29</v>
      </c>
      <c r="W156" s="1" t="s">
        <v>29</v>
      </c>
      <c r="X156" s="1" t="s">
        <v>29</v>
      </c>
    </row>
    <row r="157" spans="1:24">
      <c r="A157" s="1" t="s">
        <v>488</v>
      </c>
      <c r="B157" s="1" t="s">
        <v>25</v>
      </c>
      <c r="C157" s="1" t="s">
        <v>489</v>
      </c>
      <c r="D157" s="1" t="s">
        <v>490</v>
      </c>
      <c r="E157" s="1" t="s">
        <v>249</v>
      </c>
      <c r="F157" s="1" t="s">
        <v>29</v>
      </c>
      <c r="G157" s="3">
        <v>1</v>
      </c>
      <c r="H157" s="1" t="s">
        <v>29</v>
      </c>
      <c r="I157" s="3">
        <v>1</v>
      </c>
      <c r="J157" s="4" t="s">
        <v>29</v>
      </c>
      <c r="K157" s="4" t="s">
        <v>29</v>
      </c>
      <c r="L157" s="7">
        <v>10</v>
      </c>
      <c r="M157" s="5">
        <f t="shared" si="27"/>
        <v>299</v>
      </c>
      <c r="N157" s="5">
        <f t="shared" si="27"/>
        <v>299</v>
      </c>
      <c r="O157" s="5">
        <f t="shared" si="23"/>
        <v>0</v>
      </c>
      <c r="P157" s="5">
        <f t="shared" si="24"/>
        <v>0</v>
      </c>
      <c r="Q157" s="5">
        <f>IF(N(Q156),SUM( 10+Q156), 10)</f>
        <v>2844.9</v>
      </c>
      <c r="R157" s="7">
        <v>10</v>
      </c>
      <c r="S157" s="6">
        <v>41388</v>
      </c>
      <c r="T157" s="1" t="s">
        <v>29</v>
      </c>
      <c r="U157" s="1" t="s">
        <v>29</v>
      </c>
      <c r="V157" s="1" t="s">
        <v>29</v>
      </c>
      <c r="W157" s="1" t="s">
        <v>29</v>
      </c>
      <c r="X157" s="1" t="s">
        <v>29</v>
      </c>
    </row>
    <row r="158" spans="1:24">
      <c r="A158" s="1" t="s">
        <v>491</v>
      </c>
      <c r="B158" s="1" t="s">
        <v>25</v>
      </c>
      <c r="C158" s="1" t="s">
        <v>492</v>
      </c>
      <c r="D158" s="1" t="s">
        <v>493</v>
      </c>
      <c r="E158" s="1" t="s">
        <v>28</v>
      </c>
      <c r="F158" s="1" t="s">
        <v>29</v>
      </c>
      <c r="G158" s="3">
        <v>1</v>
      </c>
      <c r="H158" s="1" t="s">
        <v>29</v>
      </c>
      <c r="I158" s="3">
        <v>1</v>
      </c>
      <c r="J158" s="4" t="s">
        <v>29</v>
      </c>
      <c r="K158" s="4" t="s">
        <v>29</v>
      </c>
      <c r="L158" s="8">
        <v>8</v>
      </c>
      <c r="M158" s="5">
        <f t="shared" si="27"/>
        <v>300</v>
      </c>
      <c r="N158" s="5">
        <f t="shared" si="27"/>
        <v>300</v>
      </c>
      <c r="O158" s="5">
        <f t="shared" si="23"/>
        <v>0</v>
      </c>
      <c r="P158" s="5">
        <f t="shared" si="24"/>
        <v>0</v>
      </c>
      <c r="Q158" s="5">
        <f>IF(N(Q157),SUM( 8+Q157), 8)</f>
        <v>2852.9</v>
      </c>
      <c r="R158" s="8">
        <v>8</v>
      </c>
      <c r="S158" s="6">
        <v>41388</v>
      </c>
      <c r="T158" s="1" t="s">
        <v>29</v>
      </c>
      <c r="U158" s="1" t="s">
        <v>29</v>
      </c>
      <c r="V158" s="1" t="s">
        <v>29</v>
      </c>
      <c r="W158" s="1" t="s">
        <v>29</v>
      </c>
      <c r="X158" s="1" t="s">
        <v>29</v>
      </c>
    </row>
    <row r="159" spans="1:24">
      <c r="A159" s="1" t="s">
        <v>494</v>
      </c>
      <c r="B159" s="1" t="s">
        <v>25</v>
      </c>
      <c r="C159" s="1" t="s">
        <v>495</v>
      </c>
      <c r="D159" s="1" t="s">
        <v>496</v>
      </c>
      <c r="E159" s="1" t="s">
        <v>28</v>
      </c>
      <c r="F159" s="1" t="s">
        <v>29</v>
      </c>
      <c r="G159" s="3">
        <v>1</v>
      </c>
      <c r="H159" s="1" t="s">
        <v>29</v>
      </c>
      <c r="I159" s="3">
        <v>1</v>
      </c>
      <c r="J159" s="4" t="s">
        <v>29</v>
      </c>
      <c r="K159" s="4" t="s">
        <v>29</v>
      </c>
      <c r="L159" s="7">
        <v>15</v>
      </c>
      <c r="M159" s="5">
        <f t="shared" si="27"/>
        <v>301</v>
      </c>
      <c r="N159" s="5">
        <f t="shared" si="27"/>
        <v>301</v>
      </c>
      <c r="O159" s="5">
        <f t="shared" si="23"/>
        <v>0</v>
      </c>
      <c r="P159" s="5">
        <f t="shared" si="24"/>
        <v>0</v>
      </c>
      <c r="Q159" s="5">
        <f>IF(N(Q158),SUM( 15+Q158), 15)</f>
        <v>2867.9</v>
      </c>
      <c r="R159" s="7">
        <v>15</v>
      </c>
      <c r="S159" s="6">
        <v>41388</v>
      </c>
      <c r="T159" s="1" t="s">
        <v>29</v>
      </c>
      <c r="U159" s="1" t="s">
        <v>29</v>
      </c>
      <c r="V159" s="1" t="s">
        <v>29</v>
      </c>
      <c r="W159" s="1" t="s">
        <v>29</v>
      </c>
      <c r="X159" s="1" t="s">
        <v>29</v>
      </c>
    </row>
    <row r="160" spans="1:24" s="16" customFormat="1">
      <c r="A160" s="10" t="s">
        <v>497</v>
      </c>
      <c r="B160" s="10" t="s">
        <v>25</v>
      </c>
      <c r="C160" s="10" t="s">
        <v>498</v>
      </c>
      <c r="D160" s="10" t="s">
        <v>499</v>
      </c>
      <c r="E160" s="10" t="s">
        <v>28</v>
      </c>
      <c r="F160" s="10" t="s">
        <v>29</v>
      </c>
      <c r="G160" s="11">
        <v>2</v>
      </c>
      <c r="H160" s="10" t="s">
        <v>29</v>
      </c>
      <c r="I160" s="11">
        <v>2</v>
      </c>
      <c r="J160" s="12" t="s">
        <v>29</v>
      </c>
      <c r="K160" s="12" t="s">
        <v>29</v>
      </c>
      <c r="L160" s="13">
        <v>24</v>
      </c>
      <c r="M160" s="14">
        <f>IF(N(M159),SUM( 2+M159), 2)</f>
        <v>303</v>
      </c>
      <c r="N160" s="14">
        <f>IF(N(N159),SUM( 2+N159), 2)</f>
        <v>303</v>
      </c>
      <c r="O160" s="14">
        <f t="shared" si="23"/>
        <v>0</v>
      </c>
      <c r="P160" s="14">
        <f t="shared" si="24"/>
        <v>0</v>
      </c>
      <c r="Q160" s="14">
        <f>IF(N(Q159),SUM( 24+Q159), 24)</f>
        <v>2891.9</v>
      </c>
      <c r="R160" s="13">
        <v>12</v>
      </c>
      <c r="S160" s="15">
        <v>41388</v>
      </c>
      <c r="T160" s="10" t="s">
        <v>29</v>
      </c>
      <c r="U160" s="10" t="s">
        <v>29</v>
      </c>
      <c r="V160" s="10" t="s">
        <v>29</v>
      </c>
      <c r="W160" s="10" t="s">
        <v>29</v>
      </c>
      <c r="X160" s="10" t="s">
        <v>29</v>
      </c>
    </row>
    <row r="161" spans="1:24" s="16" customFormat="1">
      <c r="A161" s="10" t="s">
        <v>500</v>
      </c>
      <c r="B161" s="10" t="s">
        <v>25</v>
      </c>
      <c r="C161" s="10" t="s">
        <v>501</v>
      </c>
      <c r="D161" s="10" t="s">
        <v>502</v>
      </c>
      <c r="E161" s="10" t="s">
        <v>28</v>
      </c>
      <c r="F161" s="10" t="s">
        <v>29</v>
      </c>
      <c r="G161" s="11">
        <v>1</v>
      </c>
      <c r="H161" s="10" t="s">
        <v>29</v>
      </c>
      <c r="I161" s="11">
        <v>1</v>
      </c>
      <c r="J161" s="12" t="s">
        <v>29</v>
      </c>
      <c r="K161" s="12" t="s">
        <v>29</v>
      </c>
      <c r="L161" s="13">
        <v>24</v>
      </c>
      <c r="M161" s="14">
        <f>IF(N(M160),SUM( 1+M160), 1)</f>
        <v>304</v>
      </c>
      <c r="N161" s="14">
        <f>IF(N(N160),SUM( 1+N160), 1)</f>
        <v>304</v>
      </c>
      <c r="O161" s="14">
        <f t="shared" si="23"/>
        <v>0</v>
      </c>
      <c r="P161" s="14">
        <f t="shared" si="24"/>
        <v>0</v>
      </c>
      <c r="Q161" s="14">
        <f>IF(N(Q160),SUM( 24+Q160), 24)</f>
        <v>2915.9</v>
      </c>
      <c r="R161" s="13">
        <v>24</v>
      </c>
      <c r="S161" s="15">
        <v>41388</v>
      </c>
      <c r="T161" s="10" t="s">
        <v>29</v>
      </c>
      <c r="U161" s="10" t="s">
        <v>29</v>
      </c>
      <c r="V161" s="10" t="s">
        <v>29</v>
      </c>
      <c r="W161" s="10" t="s">
        <v>29</v>
      </c>
      <c r="X161" s="10" t="s">
        <v>29</v>
      </c>
    </row>
    <row r="162" spans="1:24" s="16" customFormat="1">
      <c r="A162" s="10" t="s">
        <v>503</v>
      </c>
      <c r="B162" s="10" t="s">
        <v>25</v>
      </c>
      <c r="C162" s="10" t="s">
        <v>504</v>
      </c>
      <c r="D162" s="10" t="s">
        <v>505</v>
      </c>
      <c r="E162" s="10" t="s">
        <v>28</v>
      </c>
      <c r="F162" s="10" t="s">
        <v>29</v>
      </c>
      <c r="G162" s="11">
        <v>1</v>
      </c>
      <c r="H162" s="10" t="s">
        <v>29</v>
      </c>
      <c r="I162" s="11">
        <v>1</v>
      </c>
      <c r="J162" s="12" t="s">
        <v>29</v>
      </c>
      <c r="K162" s="12" t="s">
        <v>29</v>
      </c>
      <c r="L162" s="13">
        <v>23</v>
      </c>
      <c r="M162" s="14">
        <f>IF(N(M161),SUM( 1+M161), 1)</f>
        <v>305</v>
      </c>
      <c r="N162" s="14">
        <f>IF(N(N161),SUM( 1+N161), 1)</f>
        <v>305</v>
      </c>
      <c r="O162" s="14">
        <f t="shared" si="23"/>
        <v>0</v>
      </c>
      <c r="P162" s="14">
        <f t="shared" si="24"/>
        <v>0</v>
      </c>
      <c r="Q162" s="14">
        <f>IF(N(Q161),SUM( 23+Q161), 23)</f>
        <v>2938.9</v>
      </c>
      <c r="R162" s="13">
        <v>23</v>
      </c>
      <c r="S162" s="15">
        <v>41388</v>
      </c>
      <c r="T162" s="10" t="s">
        <v>29</v>
      </c>
      <c r="U162" s="10" t="s">
        <v>29</v>
      </c>
      <c r="V162" s="10" t="s">
        <v>29</v>
      </c>
      <c r="W162" s="10" t="s">
        <v>29</v>
      </c>
      <c r="X162" s="10" t="s">
        <v>29</v>
      </c>
    </row>
    <row r="163" spans="1:24">
      <c r="A163" s="1" t="s">
        <v>506</v>
      </c>
      <c r="B163" s="1" t="s">
        <v>25</v>
      </c>
      <c r="C163" s="1" t="s">
        <v>507</v>
      </c>
      <c r="D163" s="1" t="s">
        <v>508</v>
      </c>
      <c r="E163" s="1" t="s">
        <v>28</v>
      </c>
      <c r="F163" s="1" t="s">
        <v>29</v>
      </c>
      <c r="G163" s="3">
        <v>3</v>
      </c>
      <c r="H163" s="1" t="s">
        <v>29</v>
      </c>
      <c r="I163" s="3">
        <v>3</v>
      </c>
      <c r="J163" s="4" t="s">
        <v>29</v>
      </c>
      <c r="K163" s="4" t="s">
        <v>29</v>
      </c>
      <c r="L163" s="7">
        <v>12</v>
      </c>
      <c r="M163" s="5">
        <f t="shared" ref="M163:M173" si="28">IF(N(M162),SUM( 3+M162), 3)</f>
        <v>308</v>
      </c>
      <c r="N163" s="5">
        <f t="shared" ref="N163:N173" si="29">IF(N(N162),SUM( 3+N162), 3)</f>
        <v>308</v>
      </c>
      <c r="O163" s="5">
        <f t="shared" ref="O163:O174" si="30">IF(N(O162),SUM( 0+O162), 0)</f>
        <v>0</v>
      </c>
      <c r="P163" s="5">
        <f t="shared" ref="P163:P174" si="31">IF(N(P162),SUM( 0+P162), 0)</f>
        <v>0</v>
      </c>
      <c r="Q163" s="5">
        <f>IF(N(Q162),SUM( 12+Q162), 12)</f>
        <v>2950.9</v>
      </c>
      <c r="R163" s="8">
        <v>4</v>
      </c>
      <c r="S163" s="6">
        <v>41388</v>
      </c>
      <c r="T163" s="1" t="s">
        <v>29</v>
      </c>
      <c r="U163" s="1" t="s">
        <v>29</v>
      </c>
      <c r="V163" s="1" t="s">
        <v>29</v>
      </c>
      <c r="W163" s="1" t="s">
        <v>29</v>
      </c>
      <c r="X163" s="1" t="s">
        <v>29</v>
      </c>
    </row>
    <row r="164" spans="1:24">
      <c r="A164" s="1" t="s">
        <v>509</v>
      </c>
      <c r="B164" s="1" t="s">
        <v>25</v>
      </c>
      <c r="C164" s="1" t="s">
        <v>510</v>
      </c>
      <c r="D164" s="1" t="s">
        <v>511</v>
      </c>
      <c r="E164" s="1" t="s">
        <v>28</v>
      </c>
      <c r="F164" s="1" t="s">
        <v>29</v>
      </c>
      <c r="G164" s="3">
        <v>3</v>
      </c>
      <c r="H164" s="1" t="s">
        <v>29</v>
      </c>
      <c r="I164" s="3">
        <v>3</v>
      </c>
      <c r="J164" s="4" t="s">
        <v>29</v>
      </c>
      <c r="K164" s="4" t="s">
        <v>29</v>
      </c>
      <c r="L164" s="7">
        <v>40.5</v>
      </c>
      <c r="M164" s="5">
        <f t="shared" si="28"/>
        <v>311</v>
      </c>
      <c r="N164" s="5">
        <f t="shared" si="29"/>
        <v>311</v>
      </c>
      <c r="O164" s="5">
        <f t="shared" si="30"/>
        <v>0</v>
      </c>
      <c r="P164" s="5">
        <f t="shared" si="31"/>
        <v>0</v>
      </c>
      <c r="Q164" s="5">
        <f>IF(N(Q163),SUM( 40.5+Q163), 40.5)</f>
        <v>2991.4</v>
      </c>
      <c r="R164" s="7">
        <v>13.5</v>
      </c>
      <c r="S164" s="6">
        <v>41388</v>
      </c>
      <c r="T164" s="1" t="s">
        <v>29</v>
      </c>
      <c r="U164" s="1" t="s">
        <v>29</v>
      </c>
      <c r="V164" s="1" t="s">
        <v>29</v>
      </c>
      <c r="W164" s="1" t="s">
        <v>29</v>
      </c>
      <c r="X164" s="1" t="s">
        <v>29</v>
      </c>
    </row>
    <row r="165" spans="1:24">
      <c r="A165" s="1" t="s">
        <v>512</v>
      </c>
      <c r="B165" s="1" t="s">
        <v>25</v>
      </c>
      <c r="C165" s="1" t="s">
        <v>513</v>
      </c>
      <c r="D165" s="1" t="s">
        <v>514</v>
      </c>
      <c r="E165" s="1" t="s">
        <v>28</v>
      </c>
      <c r="F165" s="1" t="s">
        <v>29</v>
      </c>
      <c r="G165" s="3">
        <v>3</v>
      </c>
      <c r="H165" s="1" t="s">
        <v>29</v>
      </c>
      <c r="I165" s="3">
        <v>3</v>
      </c>
      <c r="J165" s="4" t="s">
        <v>29</v>
      </c>
      <c r="K165" s="4" t="s">
        <v>29</v>
      </c>
      <c r="L165" s="7">
        <v>33</v>
      </c>
      <c r="M165" s="5">
        <f t="shared" si="28"/>
        <v>314</v>
      </c>
      <c r="N165" s="5">
        <f t="shared" si="29"/>
        <v>314</v>
      </c>
      <c r="O165" s="5">
        <f t="shared" si="30"/>
        <v>0</v>
      </c>
      <c r="P165" s="5">
        <f t="shared" si="31"/>
        <v>0</v>
      </c>
      <c r="Q165" s="5">
        <f>IF(N(Q164),SUM( 33+Q164), 33)</f>
        <v>3024.4</v>
      </c>
      <c r="R165" s="7">
        <v>11</v>
      </c>
      <c r="S165" s="6">
        <v>41388</v>
      </c>
      <c r="T165" s="1" t="s">
        <v>29</v>
      </c>
      <c r="U165" s="1" t="s">
        <v>29</v>
      </c>
      <c r="V165" s="1" t="s">
        <v>29</v>
      </c>
      <c r="W165" s="1" t="s">
        <v>29</v>
      </c>
      <c r="X165" s="1" t="s">
        <v>29</v>
      </c>
    </row>
    <row r="166" spans="1:24" s="16" customFormat="1">
      <c r="A166" s="10" t="s">
        <v>515</v>
      </c>
      <c r="B166" s="10" t="s">
        <v>25</v>
      </c>
      <c r="C166" s="10" t="s">
        <v>516</v>
      </c>
      <c r="D166" s="10" t="s">
        <v>517</v>
      </c>
      <c r="E166" s="10" t="s">
        <v>28</v>
      </c>
      <c r="F166" s="10" t="s">
        <v>29</v>
      </c>
      <c r="G166" s="11">
        <v>3</v>
      </c>
      <c r="H166" s="10" t="s">
        <v>29</v>
      </c>
      <c r="I166" s="11">
        <v>3</v>
      </c>
      <c r="J166" s="12" t="s">
        <v>29</v>
      </c>
      <c r="K166" s="12" t="s">
        <v>29</v>
      </c>
      <c r="L166" s="13">
        <v>45</v>
      </c>
      <c r="M166" s="14">
        <f t="shared" si="28"/>
        <v>317</v>
      </c>
      <c r="N166" s="14">
        <f t="shared" si="29"/>
        <v>317</v>
      </c>
      <c r="O166" s="14">
        <f t="shared" si="30"/>
        <v>0</v>
      </c>
      <c r="P166" s="14">
        <f t="shared" si="31"/>
        <v>0</v>
      </c>
      <c r="Q166" s="14">
        <f>IF(N(Q165),SUM( 45+Q165), 45)</f>
        <v>3069.4</v>
      </c>
      <c r="R166" s="13">
        <v>15</v>
      </c>
      <c r="S166" s="15">
        <v>41388</v>
      </c>
      <c r="T166" s="10" t="s">
        <v>29</v>
      </c>
      <c r="U166" s="10" t="s">
        <v>29</v>
      </c>
      <c r="V166" s="10" t="s">
        <v>29</v>
      </c>
      <c r="W166" s="10" t="s">
        <v>29</v>
      </c>
      <c r="X166" s="10" t="s">
        <v>29</v>
      </c>
    </row>
    <row r="167" spans="1:24" s="16" customFormat="1">
      <c r="A167" s="10" t="s">
        <v>518</v>
      </c>
      <c r="B167" s="10" t="s">
        <v>25</v>
      </c>
      <c r="C167" s="10" t="s">
        <v>519</v>
      </c>
      <c r="D167" s="10" t="s">
        <v>520</v>
      </c>
      <c r="E167" s="10" t="s">
        <v>28</v>
      </c>
      <c r="F167" s="10" t="s">
        <v>29</v>
      </c>
      <c r="G167" s="11">
        <v>3</v>
      </c>
      <c r="H167" s="10" t="s">
        <v>29</v>
      </c>
      <c r="I167" s="11">
        <v>3</v>
      </c>
      <c r="J167" s="12" t="s">
        <v>29</v>
      </c>
      <c r="K167" s="12" t="s">
        <v>29</v>
      </c>
      <c r="L167" s="13">
        <v>45</v>
      </c>
      <c r="M167" s="14">
        <f t="shared" si="28"/>
        <v>320</v>
      </c>
      <c r="N167" s="14">
        <f t="shared" si="29"/>
        <v>320</v>
      </c>
      <c r="O167" s="14">
        <f t="shared" si="30"/>
        <v>0</v>
      </c>
      <c r="P167" s="14">
        <f t="shared" si="31"/>
        <v>0</v>
      </c>
      <c r="Q167" s="14">
        <f>IF(N(Q166),SUM( 45+Q166), 45)</f>
        <v>3114.4</v>
      </c>
      <c r="R167" s="13">
        <v>15</v>
      </c>
      <c r="S167" s="15">
        <v>41388</v>
      </c>
      <c r="T167" s="10" t="s">
        <v>29</v>
      </c>
      <c r="U167" s="10" t="s">
        <v>29</v>
      </c>
      <c r="V167" s="10" t="s">
        <v>29</v>
      </c>
      <c r="W167" s="10" t="s">
        <v>29</v>
      </c>
      <c r="X167" s="10" t="s">
        <v>29</v>
      </c>
    </row>
    <row r="168" spans="1:24" s="16" customFormat="1">
      <c r="A168" s="10" t="s">
        <v>521</v>
      </c>
      <c r="B168" s="10" t="s">
        <v>25</v>
      </c>
      <c r="C168" s="10" t="s">
        <v>522</v>
      </c>
      <c r="D168" s="10" t="s">
        <v>523</v>
      </c>
      <c r="E168" s="10" t="s">
        <v>28</v>
      </c>
      <c r="F168" s="10" t="s">
        <v>29</v>
      </c>
      <c r="G168" s="11">
        <v>3</v>
      </c>
      <c r="H168" s="10" t="s">
        <v>29</v>
      </c>
      <c r="I168" s="11">
        <v>3</v>
      </c>
      <c r="J168" s="12" t="s">
        <v>29</v>
      </c>
      <c r="K168" s="12" t="s">
        <v>29</v>
      </c>
      <c r="L168" s="13">
        <v>45</v>
      </c>
      <c r="M168" s="14">
        <f t="shared" si="28"/>
        <v>323</v>
      </c>
      <c r="N168" s="14">
        <f t="shared" si="29"/>
        <v>323</v>
      </c>
      <c r="O168" s="14">
        <f t="shared" si="30"/>
        <v>0</v>
      </c>
      <c r="P168" s="14">
        <f t="shared" si="31"/>
        <v>0</v>
      </c>
      <c r="Q168" s="14">
        <f>IF(N(Q167),SUM( 45+Q167), 45)</f>
        <v>3159.4</v>
      </c>
      <c r="R168" s="13">
        <v>15</v>
      </c>
      <c r="S168" s="15">
        <v>41388</v>
      </c>
      <c r="T168" s="10" t="s">
        <v>29</v>
      </c>
      <c r="U168" s="10" t="s">
        <v>29</v>
      </c>
      <c r="V168" s="10" t="s">
        <v>29</v>
      </c>
      <c r="W168" s="10" t="s">
        <v>29</v>
      </c>
      <c r="X168" s="10" t="s">
        <v>29</v>
      </c>
    </row>
    <row r="169" spans="1:24" s="16" customFormat="1">
      <c r="A169" s="10" t="s">
        <v>524</v>
      </c>
      <c r="B169" s="10" t="s">
        <v>25</v>
      </c>
      <c r="C169" s="10" t="s">
        <v>525</v>
      </c>
      <c r="D169" s="10" t="s">
        <v>526</v>
      </c>
      <c r="E169" s="10" t="s">
        <v>28</v>
      </c>
      <c r="F169" s="10" t="s">
        <v>29</v>
      </c>
      <c r="G169" s="11">
        <v>3</v>
      </c>
      <c r="H169" s="10" t="s">
        <v>29</v>
      </c>
      <c r="I169" s="11">
        <v>3</v>
      </c>
      <c r="J169" s="12" t="s">
        <v>29</v>
      </c>
      <c r="K169" s="12" t="s">
        <v>29</v>
      </c>
      <c r="L169" s="13">
        <v>33</v>
      </c>
      <c r="M169" s="14">
        <f t="shared" si="28"/>
        <v>326</v>
      </c>
      <c r="N169" s="14">
        <f t="shared" si="29"/>
        <v>326</v>
      </c>
      <c r="O169" s="14">
        <f t="shared" si="30"/>
        <v>0</v>
      </c>
      <c r="P169" s="14">
        <f t="shared" si="31"/>
        <v>0</v>
      </c>
      <c r="Q169" s="14">
        <f>IF(N(Q168),SUM( 33+Q168), 33)</f>
        <v>3192.4</v>
      </c>
      <c r="R169" s="13">
        <v>11</v>
      </c>
      <c r="S169" s="15">
        <v>41388</v>
      </c>
      <c r="T169" s="10" t="s">
        <v>29</v>
      </c>
      <c r="U169" s="10" t="s">
        <v>29</v>
      </c>
      <c r="V169" s="10" t="s">
        <v>29</v>
      </c>
      <c r="W169" s="10" t="s">
        <v>29</v>
      </c>
      <c r="X169" s="10" t="s">
        <v>29</v>
      </c>
    </row>
    <row r="170" spans="1:24">
      <c r="A170" s="1" t="s">
        <v>527</v>
      </c>
      <c r="B170" s="1" t="s">
        <v>25</v>
      </c>
      <c r="C170" s="1" t="s">
        <v>528</v>
      </c>
      <c r="D170" s="1" t="s">
        <v>529</v>
      </c>
      <c r="E170" s="1" t="s">
        <v>28</v>
      </c>
      <c r="F170" s="1" t="s">
        <v>29</v>
      </c>
      <c r="G170" s="3">
        <v>3</v>
      </c>
      <c r="H170" s="1" t="s">
        <v>29</v>
      </c>
      <c r="I170" s="3">
        <v>3</v>
      </c>
      <c r="J170" s="4" t="s">
        <v>29</v>
      </c>
      <c r="K170" s="4" t="s">
        <v>29</v>
      </c>
      <c r="L170" s="7">
        <v>24</v>
      </c>
      <c r="M170" s="5">
        <f t="shared" si="28"/>
        <v>329</v>
      </c>
      <c r="N170" s="5">
        <f t="shared" si="29"/>
        <v>329</v>
      </c>
      <c r="O170" s="5">
        <f t="shared" si="30"/>
        <v>0</v>
      </c>
      <c r="P170" s="5">
        <f t="shared" si="31"/>
        <v>0</v>
      </c>
      <c r="Q170" s="5">
        <f>IF(N(Q169),SUM( 24+Q169), 24)</f>
        <v>3216.4</v>
      </c>
      <c r="R170" s="8">
        <v>8</v>
      </c>
      <c r="S170" s="6">
        <v>41388</v>
      </c>
      <c r="T170" s="1" t="s">
        <v>29</v>
      </c>
      <c r="U170" s="1" t="s">
        <v>29</v>
      </c>
      <c r="V170" s="1" t="s">
        <v>29</v>
      </c>
      <c r="W170" s="1" t="s">
        <v>29</v>
      </c>
      <c r="X170" s="1" t="s">
        <v>29</v>
      </c>
    </row>
    <row r="171" spans="1:24" s="16" customFormat="1">
      <c r="A171" s="10" t="s">
        <v>530</v>
      </c>
      <c r="B171" s="10" t="s">
        <v>25</v>
      </c>
      <c r="C171" s="10" t="s">
        <v>531</v>
      </c>
      <c r="D171" s="10" t="s">
        <v>532</v>
      </c>
      <c r="E171" s="10" t="s">
        <v>28</v>
      </c>
      <c r="F171" s="10" t="s">
        <v>29</v>
      </c>
      <c r="G171" s="11">
        <v>3</v>
      </c>
      <c r="H171" s="10" t="s">
        <v>29</v>
      </c>
      <c r="I171" s="11">
        <v>3</v>
      </c>
      <c r="J171" s="12" t="s">
        <v>29</v>
      </c>
      <c r="K171" s="12" t="s">
        <v>29</v>
      </c>
      <c r="L171" s="17">
        <v>4.5</v>
      </c>
      <c r="M171" s="14">
        <f t="shared" si="28"/>
        <v>332</v>
      </c>
      <c r="N171" s="14">
        <f t="shared" si="29"/>
        <v>332</v>
      </c>
      <c r="O171" s="14">
        <f t="shared" si="30"/>
        <v>0</v>
      </c>
      <c r="P171" s="14">
        <f t="shared" si="31"/>
        <v>0</v>
      </c>
      <c r="Q171" s="14">
        <f>IF(N(Q170),SUM( 4.5+Q170), 4.5)</f>
        <v>3220.9</v>
      </c>
      <c r="R171" s="17">
        <v>1.5</v>
      </c>
      <c r="S171" s="15">
        <v>41388</v>
      </c>
      <c r="T171" s="10" t="s">
        <v>29</v>
      </c>
      <c r="U171" s="10" t="s">
        <v>29</v>
      </c>
      <c r="V171" s="10" t="s">
        <v>29</v>
      </c>
      <c r="W171" s="10" t="s">
        <v>29</v>
      </c>
      <c r="X171" s="10" t="s">
        <v>29</v>
      </c>
    </row>
    <row r="172" spans="1:24">
      <c r="A172" s="1" t="s">
        <v>533</v>
      </c>
      <c r="B172" s="1" t="s">
        <v>25</v>
      </c>
      <c r="C172" s="1" t="s">
        <v>534</v>
      </c>
      <c r="D172" s="1" t="s">
        <v>535</v>
      </c>
      <c r="E172" s="1" t="s">
        <v>28</v>
      </c>
      <c r="F172" s="1" t="s">
        <v>29</v>
      </c>
      <c r="G172" s="3">
        <v>3</v>
      </c>
      <c r="H172" s="1" t="s">
        <v>29</v>
      </c>
      <c r="I172" s="3">
        <v>3</v>
      </c>
      <c r="J172" s="4" t="s">
        <v>29</v>
      </c>
      <c r="K172" s="4" t="s">
        <v>29</v>
      </c>
      <c r="L172" s="7">
        <v>21</v>
      </c>
      <c r="M172" s="5">
        <f t="shared" si="28"/>
        <v>335</v>
      </c>
      <c r="N172" s="5">
        <f t="shared" si="29"/>
        <v>335</v>
      </c>
      <c r="O172" s="5">
        <f t="shared" si="30"/>
        <v>0</v>
      </c>
      <c r="P172" s="5">
        <f t="shared" si="31"/>
        <v>0</v>
      </c>
      <c r="Q172" s="5">
        <f>IF(N(Q171),SUM( 21+Q171), 21)</f>
        <v>3241.9</v>
      </c>
      <c r="R172" s="8">
        <v>7</v>
      </c>
      <c r="S172" s="6">
        <v>41388</v>
      </c>
      <c r="T172" s="1" t="s">
        <v>29</v>
      </c>
      <c r="U172" s="1" t="s">
        <v>29</v>
      </c>
      <c r="V172" s="1" t="s">
        <v>29</v>
      </c>
      <c r="W172" s="1" t="s">
        <v>29</v>
      </c>
      <c r="X172" s="1" t="s">
        <v>29</v>
      </c>
    </row>
    <row r="173" spans="1:24">
      <c r="A173" s="1" t="s">
        <v>536</v>
      </c>
      <c r="B173" s="1" t="s">
        <v>25</v>
      </c>
      <c r="C173" s="1" t="s">
        <v>537</v>
      </c>
      <c r="D173" s="1" t="s">
        <v>538</v>
      </c>
      <c r="E173" s="1" t="s">
        <v>28</v>
      </c>
      <c r="F173" s="1" t="s">
        <v>29</v>
      </c>
      <c r="G173" s="3">
        <v>3</v>
      </c>
      <c r="H173" s="1" t="s">
        <v>29</v>
      </c>
      <c r="I173" s="3">
        <v>3</v>
      </c>
      <c r="J173" s="4" t="s">
        <v>29</v>
      </c>
      <c r="K173" s="4" t="s">
        <v>29</v>
      </c>
      <c r="L173" s="7">
        <v>21</v>
      </c>
      <c r="M173" s="5">
        <f t="shared" si="28"/>
        <v>338</v>
      </c>
      <c r="N173" s="5">
        <f t="shared" si="29"/>
        <v>338</v>
      </c>
      <c r="O173" s="5">
        <f t="shared" si="30"/>
        <v>0</v>
      </c>
      <c r="P173" s="5">
        <f t="shared" si="31"/>
        <v>0</v>
      </c>
      <c r="Q173" s="5">
        <f>IF(N(Q172),SUM( 21+Q172), 21)</f>
        <v>3262.9</v>
      </c>
      <c r="R173" s="8">
        <v>7</v>
      </c>
      <c r="S173" s="6">
        <v>41388</v>
      </c>
      <c r="T173" s="1" t="s">
        <v>29</v>
      </c>
      <c r="U173" s="1" t="s">
        <v>29</v>
      </c>
      <c r="V173" s="1" t="s">
        <v>29</v>
      </c>
      <c r="W173" s="1" t="s">
        <v>29</v>
      </c>
      <c r="X173" s="1" t="s">
        <v>29</v>
      </c>
    </row>
    <row r="174" spans="1:24" s="16" customFormat="1">
      <c r="A174" s="10" t="s">
        <v>539</v>
      </c>
      <c r="B174" s="10" t="s">
        <v>25</v>
      </c>
      <c r="C174" s="10" t="s">
        <v>540</v>
      </c>
      <c r="D174" s="10" t="s">
        <v>541</v>
      </c>
      <c r="E174" s="10" t="s">
        <v>28</v>
      </c>
      <c r="F174" s="10" t="s">
        <v>29</v>
      </c>
      <c r="G174" s="11">
        <v>1</v>
      </c>
      <c r="H174" s="10" t="s">
        <v>29</v>
      </c>
      <c r="I174" s="11">
        <v>1</v>
      </c>
      <c r="J174" s="12" t="s">
        <v>29</v>
      </c>
      <c r="K174" s="12" t="s">
        <v>29</v>
      </c>
      <c r="L174" s="19">
        <v>139</v>
      </c>
      <c r="M174" s="14">
        <f>IF(N(M173),SUM( 1+M173), 1)</f>
        <v>339</v>
      </c>
      <c r="N174" s="14">
        <f>IF(N(N173),SUM( 1+N173), 1)</f>
        <v>339</v>
      </c>
      <c r="O174" s="14">
        <f t="shared" si="30"/>
        <v>0</v>
      </c>
      <c r="P174" s="14">
        <f t="shared" si="31"/>
        <v>0</v>
      </c>
      <c r="Q174" s="14">
        <f>IF(N(Q173),SUM( 139+Q173), 139)</f>
        <v>3401.9</v>
      </c>
      <c r="R174" s="19">
        <v>139</v>
      </c>
      <c r="S174" s="15">
        <v>41388</v>
      </c>
      <c r="T174" s="10" t="s">
        <v>29</v>
      </c>
      <c r="U174" s="10" t="s">
        <v>29</v>
      </c>
      <c r="V174" s="10" t="s">
        <v>29</v>
      </c>
      <c r="W174" s="10" t="s">
        <v>29</v>
      </c>
      <c r="X174" s="10" t="s">
        <v>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Data Service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Service Center</dc:creator>
  <cp:lastModifiedBy>USER</cp:lastModifiedBy>
  <dcterms:created xsi:type="dcterms:W3CDTF">2013-06-10T13:52:26Z</dcterms:created>
  <dcterms:modified xsi:type="dcterms:W3CDTF">2013-06-20T14:38:09Z</dcterms:modified>
</cp:coreProperties>
</file>